
<file path=[Content_Types].xml><?xml version="1.0" encoding="utf-8"?>
<Types xmlns="http://schemas.openxmlformats.org/package/2006/content-types">
  <Override PartName="/xl/worksheets/sheet15.xml" ContentType="application/vnd.openxmlformats-officedocument.spreadsheetml.worksheet+xml"/>
  <Override PartName="/xl/tables/table4.xml" ContentType="application/vnd.openxmlformats-officedocument.spreadsheetml.table+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charts/chart4.xml" ContentType="application/vnd.openxmlformats-officedocument.drawingml.chart+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comments6.xml" ContentType="application/vnd.openxmlformats-officedocument.spreadsheetml.comments+xml"/>
  <Override PartName="/xl/tables/table11.xml" ContentType="application/vnd.openxmlformats-officedocument.spreadsheetml.table+xml"/>
  <Override PartName="/xl/comments7.xml" ContentType="application/vnd.openxmlformats-officedocument.spreadsheetml.comments+xml"/>
  <Override PartName="/xl/tables/table1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tables/table10.xml" ContentType="application/vnd.openxmlformats-officedocument.spreadsheetml.tabl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tables/table9.xml" ContentType="application/vnd.openxmlformats-officedocument.spreadsheetml.table+xml"/>
  <Override PartName="/xl/calcChain.xml" ContentType="application/vnd.openxmlformats-officedocument.spreadsheetml.calcChain+xml"/>
  <Override PartName="/xl/sharedStrings.xml" ContentType="application/vnd.openxmlformats-officedocument.spreadsheetml.sharedStrings+xml"/>
  <Override PartName="/xl/tables/table7.xml" ContentType="application/vnd.openxmlformats-officedocument.spreadsheetml.table+xml"/>
  <Override PartName="/xl/tables/table8.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Default Extension="bin" ContentType="application/vnd.openxmlformats-officedocument.spreadsheetml.printerSettings"/>
  <Override PartName="/xl/tables/table3.xml" ContentType="application/vnd.openxmlformats-officedocument.spreadsheetml.table+xml"/>
  <Override PartName="/xl/charts/chart7.xml" ContentType="application/vnd.openxmlformats-officedocument.drawingml.chart+xml"/>
  <Default Extension="png" ContentType="image/png"/>
  <Override PartName="/xl/worksheets/sheet14.xml" ContentType="application/vnd.openxmlformats-officedocument.spreadsheetml.worksheet+xml"/>
  <Override PartName="/xl/tables/table1.xml" ContentType="application/vnd.openxmlformats-officedocument.spreadsheetml.table+xml"/>
  <Override PartName="/xl/charts/chart5.xml" ContentType="application/vnd.openxmlformats-officedocument.drawingml.chart+xml"/>
  <Override PartName="/xl/tables/table13.xml" ContentType="application/vnd.openxmlformats-officedocument.spreadsheetml.table+xml"/>
  <Override PartName="/xl/comments9.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90" windowWidth="11790" windowHeight="5670" tabRatio="626" activeTab="5"/>
  </bookViews>
  <sheets>
    <sheet name="Ficha Informativa" sheetId="14" r:id="rId1"/>
    <sheet name="Est. Ing." sheetId="15" r:id="rId2"/>
    <sheet name="Est. Egr." sheetId="16" r:id="rId3"/>
    <sheet name="SH" sheetId="17" r:id="rId4"/>
    <sheet name="I-TI" sheetId="4" r:id="rId5"/>
    <sheet name="E-OG" sheetId="11" r:id="rId6"/>
    <sheet name="P " sheetId="20" r:id="rId7"/>
    <sheet name="E-UA" sheetId="9" r:id="rId8"/>
    <sheet name="TI" sheetId="13" r:id="rId9"/>
    <sheet name="RT" sheetId="12" r:id="rId10"/>
    <sheet name="F" sheetId="7" r:id="rId11"/>
    <sheet name="OG" sheetId="1" r:id="rId12"/>
    <sheet name="TG" sheetId="5" r:id="rId13"/>
    <sheet name="OR" sheetId="6" r:id="rId14"/>
    <sheet name="Hoja1" sheetId="19" r:id="rId15"/>
  </sheets>
  <definedNames>
    <definedName name="_xlnm._FilterDatabase" localSheetId="5" hidden="1">'E-OG'!$A$5:$B$421</definedName>
    <definedName name="_xlnm._FilterDatabase" localSheetId="2" hidden="1">'Est. Egr.'!$B$1</definedName>
    <definedName name="_xlnm._FilterDatabase" localSheetId="10" hidden="1">F!$A$1:$D$4</definedName>
    <definedName name="_xlnm._FilterDatabase" localSheetId="4" hidden="1">'I-TI'!$A$1:$Q$341</definedName>
    <definedName name="_xlnm._FilterDatabase" localSheetId="11" hidden="1">OG!$A$1:$B$417</definedName>
    <definedName name="_xlnm._FilterDatabase" localSheetId="13" hidden="1">OR!$A$1:$B$38</definedName>
    <definedName name="_xlnm._FilterDatabase" localSheetId="12" hidden="1">TG!$A$1:$B$4</definedName>
    <definedName name="_xlnm._FilterDatabase" localSheetId="8" hidden="1">TI!$A$1:$B$4</definedName>
    <definedName name="_xlnm.Print_Area" localSheetId="5">'E-OG'!$A$1:$P$421</definedName>
    <definedName name="_xlnm.Print_Area" localSheetId="6">'P '!$A$1:$N$135</definedName>
    <definedName name="_xlnm.Print_Titles" localSheetId="5">'E-OG'!$1:$3</definedName>
    <definedName name="_xlnm.Print_Titles" localSheetId="7">'E-UA'!$1:$2</definedName>
    <definedName name="_xlnm.Print_Titles" localSheetId="10">F!$1:$1</definedName>
    <definedName name="_xlnm.Print_Titles" localSheetId="4">'I-TI'!$1:$3</definedName>
    <definedName name="_xlnm.Print_Titles" localSheetId="11">OG!$1:$1</definedName>
    <definedName name="_xlnm.Print_Titles" localSheetId="13">OR!$1:$1</definedName>
    <definedName name="_xlnm.Print_Titles" localSheetId="6">'P '!$1:$2</definedName>
  </definedNames>
  <calcPr calcId="125725"/>
  <fileRecoveryPr repairLoad="1"/>
</workbook>
</file>

<file path=xl/calcChain.xml><?xml version="1.0" encoding="utf-8"?>
<calcChain xmlns="http://schemas.openxmlformats.org/spreadsheetml/2006/main">
  <c r="H304" i="4"/>
  <c r="G33" i="11"/>
  <c r="G304"/>
  <c r="G88" l="1"/>
  <c r="G112"/>
  <c r="G92"/>
  <c r="G91"/>
  <c r="G271"/>
  <c r="G20"/>
  <c r="E181"/>
  <c r="E134"/>
  <c r="E187"/>
  <c r="E88"/>
  <c r="H301" i="4"/>
  <c r="F297"/>
  <c r="H133" i="20"/>
  <c r="G133"/>
  <c r="H132"/>
  <c r="G132"/>
  <c r="H131"/>
  <c r="G131"/>
  <c r="H130"/>
  <c r="G130"/>
  <c r="H129"/>
  <c r="G129"/>
  <c r="H128"/>
  <c r="G128"/>
  <c r="H127"/>
  <c r="G127"/>
  <c r="H126"/>
  <c r="G126"/>
  <c r="H125"/>
  <c r="G125"/>
  <c r="H124"/>
  <c r="G124"/>
  <c r="H123"/>
  <c r="G123"/>
  <c r="H122"/>
  <c r="G122"/>
  <c r="H121"/>
  <c r="G121"/>
  <c r="H120"/>
  <c r="G120"/>
  <c r="H119"/>
  <c r="G119"/>
  <c r="H118"/>
  <c r="G118"/>
  <c r="H117"/>
  <c r="G117"/>
  <c r="H116"/>
  <c r="G116"/>
  <c r="H115"/>
  <c r="G115"/>
  <c r="H114"/>
  <c r="G114"/>
  <c r="H113"/>
  <c r="G113"/>
  <c r="H112"/>
  <c r="G112"/>
  <c r="H111"/>
  <c r="G111"/>
  <c r="H110"/>
  <c r="G110"/>
  <c r="H109"/>
  <c r="G109"/>
  <c r="H108"/>
  <c r="G108"/>
  <c r="H107"/>
  <c r="G107"/>
  <c r="H106"/>
  <c r="G106"/>
  <c r="H105"/>
  <c r="G105"/>
  <c r="H104"/>
  <c r="G104"/>
  <c r="H103"/>
  <c r="G103"/>
  <c r="H102"/>
  <c r="G102"/>
  <c r="H101"/>
  <c r="G101"/>
  <c r="H100"/>
  <c r="G100"/>
  <c r="H99"/>
  <c r="G99"/>
  <c r="H98"/>
  <c r="G98"/>
  <c r="H97"/>
  <c r="G97"/>
  <c r="H96"/>
  <c r="G96"/>
  <c r="H95"/>
  <c r="G95"/>
  <c r="H94"/>
  <c r="G94"/>
  <c r="H93"/>
  <c r="G93"/>
  <c r="H92"/>
  <c r="G92"/>
  <c r="H91"/>
  <c r="G91"/>
  <c r="H90"/>
  <c r="G90"/>
  <c r="H89"/>
  <c r="G89"/>
  <c r="H88"/>
  <c r="G88"/>
  <c r="H87"/>
  <c r="G87"/>
  <c r="H86"/>
  <c r="G86"/>
  <c r="H85"/>
  <c r="G85"/>
  <c r="H84"/>
  <c r="G84"/>
  <c r="H83"/>
  <c r="G83"/>
  <c r="H82"/>
  <c r="G82"/>
  <c r="H81"/>
  <c r="G81"/>
  <c r="H80"/>
  <c r="G80"/>
  <c r="H79"/>
  <c r="G79"/>
  <c r="H78"/>
  <c r="G78"/>
  <c r="H77"/>
  <c r="G77"/>
  <c r="H76"/>
  <c r="G76"/>
  <c r="H75"/>
  <c r="G75"/>
  <c r="H74"/>
  <c r="G74"/>
  <c r="H73"/>
  <c r="G73"/>
  <c r="H72"/>
  <c r="G72"/>
  <c r="H71"/>
  <c r="G71"/>
  <c r="H70"/>
  <c r="G70"/>
  <c r="H69"/>
  <c r="G69"/>
  <c r="H68"/>
  <c r="G68"/>
  <c r="H67"/>
  <c r="G67"/>
  <c r="H66"/>
  <c r="G66"/>
  <c r="H65"/>
  <c r="G65"/>
  <c r="H64"/>
  <c r="G64"/>
  <c r="H63"/>
  <c r="G63"/>
  <c r="H62"/>
  <c r="G62"/>
  <c r="H61"/>
  <c r="G61"/>
  <c r="H60"/>
  <c r="G60"/>
  <c r="H59"/>
  <c r="G59"/>
  <c r="H58"/>
  <c r="G58"/>
  <c r="H57"/>
  <c r="G57"/>
  <c r="H56"/>
  <c r="G56"/>
  <c r="H55"/>
  <c r="G55"/>
  <c r="H54"/>
  <c r="G54"/>
  <c r="H53"/>
  <c r="G53"/>
  <c r="H52"/>
  <c r="G52"/>
  <c r="H51"/>
  <c r="G51"/>
  <c r="H50"/>
  <c r="G50"/>
  <c r="H49"/>
  <c r="G49"/>
  <c r="H48"/>
  <c r="G48"/>
  <c r="H47"/>
  <c r="G47"/>
  <c r="H46"/>
  <c r="G46"/>
  <c r="H45"/>
  <c r="G45"/>
  <c r="H44"/>
  <c r="G44"/>
  <c r="H43"/>
  <c r="G43"/>
  <c r="H42"/>
  <c r="G42"/>
  <c r="H41"/>
  <c r="G41"/>
  <c r="H40"/>
  <c r="G40"/>
  <c r="H39"/>
  <c r="G39"/>
  <c r="H38"/>
  <c r="G38"/>
  <c r="H37"/>
  <c r="G37"/>
  <c r="H36"/>
  <c r="G36"/>
  <c r="H35"/>
  <c r="G35"/>
  <c r="H34"/>
  <c r="G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G7"/>
  <c r="H6"/>
  <c r="G6"/>
  <c r="H5"/>
  <c r="G5"/>
  <c r="H4"/>
  <c r="G4"/>
  <c r="H3"/>
  <c r="H135" s="1"/>
  <c r="G3"/>
  <c r="L9" i="9"/>
  <c r="R26" l="1"/>
  <c r="R27"/>
  <c r="R28"/>
  <c r="R29"/>
  <c r="R30"/>
  <c r="R31"/>
  <c r="R32"/>
  <c r="R33"/>
  <c r="R34"/>
  <c r="R35"/>
  <c r="R36"/>
  <c r="R37"/>
  <c r="R38"/>
  <c r="R39"/>
  <c r="R40"/>
  <c r="R41"/>
  <c r="C25"/>
  <c r="R25" s="1"/>
  <c r="C24"/>
  <c r="R24" s="1"/>
  <c r="C23"/>
  <c r="R23" s="1"/>
  <c r="C21"/>
  <c r="R21" s="1"/>
  <c r="C20"/>
  <c r="R20" s="1"/>
  <c r="C19"/>
  <c r="C18"/>
  <c r="R18" s="1"/>
  <c r="C17"/>
  <c r="R17" s="1"/>
  <c r="C16"/>
  <c r="R16" s="1"/>
  <c r="C15"/>
  <c r="R15" s="1"/>
  <c r="C13"/>
  <c r="R13" s="1"/>
  <c r="C12"/>
  <c r="R12" s="1"/>
  <c r="C11"/>
  <c r="R11" s="1"/>
  <c r="C10"/>
  <c r="C9"/>
  <c r="C8"/>
  <c r="R8" s="1"/>
  <c r="C7"/>
  <c r="R7" s="1"/>
  <c r="C6"/>
  <c r="R6" s="1"/>
  <c r="C5"/>
  <c r="R5" s="1"/>
  <c r="C4"/>
  <c r="R4" s="1"/>
  <c r="C3"/>
  <c r="R3" s="1"/>
  <c r="I42"/>
  <c r="D14"/>
  <c r="C14" s="1"/>
  <c r="F42"/>
  <c r="G42"/>
  <c r="H42"/>
  <c r="D22"/>
  <c r="C22" s="1"/>
  <c r="E42"/>
  <c r="D42"/>
  <c r="K14"/>
  <c r="K9"/>
  <c r="K22"/>
  <c r="K19"/>
  <c r="J14"/>
  <c r="J10"/>
  <c r="R10" s="1"/>
  <c r="R14" l="1"/>
  <c r="R22"/>
  <c r="R19"/>
  <c r="R9"/>
  <c r="C42"/>
  <c r="C26" i="17"/>
  <c r="BB85" i="14" s="1"/>
  <c r="C15" i="17"/>
  <c r="AV32" i="14"/>
  <c r="BB145" l="1"/>
  <c r="C517" i="11" l="1"/>
  <c r="C512"/>
  <c r="C511"/>
  <c r="C510"/>
  <c r="C509"/>
  <c r="C508"/>
  <c r="C506"/>
  <c r="C505"/>
  <c r="C504"/>
  <c r="C503"/>
  <c r="C501"/>
  <c r="C500"/>
  <c r="C499"/>
  <c r="C498"/>
  <c r="C497"/>
  <c r="C496"/>
  <c r="C495"/>
  <c r="C494"/>
  <c r="C492"/>
  <c r="C491"/>
  <c r="C490"/>
  <c r="C489"/>
  <c r="C488"/>
  <c r="C487"/>
  <c r="C486"/>
  <c r="C485"/>
  <c r="C484"/>
  <c r="C483"/>
  <c r="C482"/>
  <c r="C481"/>
  <c r="C480"/>
  <c r="C479"/>
  <c r="C478"/>
  <c r="C477"/>
  <c r="C476"/>
  <c r="C475"/>
  <c r="C473"/>
  <c r="C472"/>
  <c r="C471"/>
  <c r="C470"/>
  <c r="C469"/>
  <c r="C468"/>
  <c r="C467"/>
  <c r="C466"/>
  <c r="C465"/>
  <c r="C464"/>
  <c r="C463"/>
  <c r="C462"/>
  <c r="C461"/>
  <c r="C460"/>
  <c r="C459"/>
  <c r="C458"/>
  <c r="C457"/>
  <c r="C456"/>
  <c r="C455"/>
  <c r="C454"/>
  <c r="C453"/>
  <c r="C452"/>
  <c r="C451"/>
  <c r="C450"/>
  <c r="C449"/>
  <c r="C448"/>
  <c r="C447"/>
  <c r="C446"/>
  <c r="C444"/>
  <c r="C443"/>
  <c r="C442"/>
  <c r="C441"/>
  <c r="C440"/>
  <c r="C439"/>
  <c r="D361" i="4"/>
  <c r="C21" i="15" s="1"/>
  <c r="D365" i="4"/>
  <c r="D364"/>
  <c r="C24" i="15" s="1"/>
  <c r="D363" i="4"/>
  <c r="C23" i="15" s="1"/>
  <c r="D362" i="4"/>
  <c r="C22" i="15" s="1"/>
  <c r="D360" i="4"/>
  <c r="D359"/>
  <c r="C19" i="15" s="1"/>
  <c r="D374" i="4"/>
  <c r="C40" i="15" s="1"/>
  <c r="D445" i="4"/>
  <c r="C111" i="15" s="1"/>
  <c r="D446" i="4"/>
  <c r="C112" i="15" s="1"/>
  <c r="D447" i="4"/>
  <c r="C113" i="15" s="1"/>
  <c r="D448" i="4"/>
  <c r="C114" i="15" s="1"/>
  <c r="D444" i="4"/>
  <c r="C110" i="15" s="1"/>
  <c r="F440" i="4"/>
  <c r="F441"/>
  <c r="C107" i="15" s="1"/>
  <c r="F442" i="4"/>
  <c r="C108" i="15" s="1"/>
  <c r="F439" i="4"/>
  <c r="C105" i="15" s="1"/>
  <c r="D431" i="4"/>
  <c r="D432"/>
  <c r="C98" i="15" s="1"/>
  <c r="D433" i="4"/>
  <c r="D434"/>
  <c r="C100" i="15" s="1"/>
  <c r="D435" i="4"/>
  <c r="D436"/>
  <c r="C102" i="15" s="1"/>
  <c r="D437" i="4"/>
  <c r="C103" i="15" s="1"/>
  <c r="D430" i="4"/>
  <c r="C96" i="15" s="1"/>
  <c r="D412" i="4"/>
  <c r="D413"/>
  <c r="C79" i="15" s="1"/>
  <c r="D414" i="4"/>
  <c r="D415"/>
  <c r="C81" i="15" s="1"/>
  <c r="D416" i="4"/>
  <c r="D417"/>
  <c r="C83" i="15" s="1"/>
  <c r="D418" i="4"/>
  <c r="D419"/>
  <c r="C85" i="15" s="1"/>
  <c r="D420" i="4"/>
  <c r="D421"/>
  <c r="C87" i="15" s="1"/>
  <c r="D422" i="4"/>
  <c r="D423"/>
  <c r="C89" i="15" s="1"/>
  <c r="D424" i="4"/>
  <c r="D425"/>
  <c r="C91" i="15" s="1"/>
  <c r="D426" i="4"/>
  <c r="D427"/>
  <c r="C93" i="15" s="1"/>
  <c r="D428" i="4"/>
  <c r="C94" i="15" s="1"/>
  <c r="D411" i="4"/>
  <c r="C77" i="15" s="1"/>
  <c r="D383" i="4"/>
  <c r="D384"/>
  <c r="C50" i="15" s="1"/>
  <c r="D385" i="4"/>
  <c r="C51" i="15" s="1"/>
  <c r="D386" i="4"/>
  <c r="C52" i="15" s="1"/>
  <c r="D387" i="4"/>
  <c r="D388"/>
  <c r="C54" i="15" s="1"/>
  <c r="D389" i="4"/>
  <c r="C55" i="15" s="1"/>
  <c r="D390" i="4"/>
  <c r="C56" i="15" s="1"/>
  <c r="D391" i="4"/>
  <c r="D392"/>
  <c r="C58" i="15" s="1"/>
  <c r="D393" i="4"/>
  <c r="C59" i="15" s="1"/>
  <c r="D394" i="4"/>
  <c r="C60" i="15" s="1"/>
  <c r="D395" i="4"/>
  <c r="D396"/>
  <c r="C62" i="15" s="1"/>
  <c r="D397" i="4"/>
  <c r="C63" i="15" s="1"/>
  <c r="D398" i="4"/>
  <c r="C64" i="15" s="1"/>
  <c r="D399" i="4"/>
  <c r="D400"/>
  <c r="C66" i="15" s="1"/>
  <c r="D401" i="4"/>
  <c r="C67" i="15" s="1"/>
  <c r="D402" i="4"/>
  <c r="C68" i="15" s="1"/>
  <c r="D403" i="4"/>
  <c r="C69" i="15" s="1"/>
  <c r="D404" i="4"/>
  <c r="C70" i="15" s="1"/>
  <c r="D405" i="4"/>
  <c r="C71" i="15" s="1"/>
  <c r="D406" i="4"/>
  <c r="C72" i="15" s="1"/>
  <c r="D407" i="4"/>
  <c r="C73" i="15" s="1"/>
  <c r="D408" i="4"/>
  <c r="C74" i="15" s="1"/>
  <c r="D409" i="4"/>
  <c r="C75" i="15" s="1"/>
  <c r="D382" i="4"/>
  <c r="C48" i="15" s="1"/>
  <c r="D380" i="4"/>
  <c r="C46" i="15" s="1"/>
  <c r="D375" i="4"/>
  <c r="C41" i="15" s="1"/>
  <c r="D376" i="4"/>
  <c r="C42" i="15" s="1"/>
  <c r="D377" i="4"/>
  <c r="C43" i="15" s="1"/>
  <c r="D378" i="4"/>
  <c r="C44" i="15" s="1"/>
  <c r="D379" i="4"/>
  <c r="C45" i="15" s="1"/>
  <c r="D114"/>
  <c r="D113"/>
  <c r="D112"/>
  <c r="D111"/>
  <c r="D110"/>
  <c r="D108"/>
  <c r="D107"/>
  <c r="D106"/>
  <c r="C106"/>
  <c r="D105"/>
  <c r="D103"/>
  <c r="D102"/>
  <c r="D101"/>
  <c r="C101"/>
  <c r="D100"/>
  <c r="D99"/>
  <c r="C99"/>
  <c r="D98"/>
  <c r="D97"/>
  <c r="C97"/>
  <c r="D96"/>
  <c r="D94"/>
  <c r="D93"/>
  <c r="D92"/>
  <c r="C92"/>
  <c r="D91"/>
  <c r="D90"/>
  <c r="C90"/>
  <c r="D89"/>
  <c r="D88"/>
  <c r="C88"/>
  <c r="D87"/>
  <c r="D86"/>
  <c r="C86"/>
  <c r="D85"/>
  <c r="D84"/>
  <c r="C84"/>
  <c r="D83"/>
  <c r="D82"/>
  <c r="C82"/>
  <c r="D81"/>
  <c r="D80"/>
  <c r="C80"/>
  <c r="D79"/>
  <c r="D78"/>
  <c r="C78"/>
  <c r="D77"/>
  <c r="D75"/>
  <c r="D74"/>
  <c r="D73"/>
  <c r="D72"/>
  <c r="D71"/>
  <c r="D70"/>
  <c r="D69"/>
  <c r="D68"/>
  <c r="D67"/>
  <c r="D66"/>
  <c r="D65"/>
  <c r="C65"/>
  <c r="D64"/>
  <c r="D63"/>
  <c r="D62"/>
  <c r="D61"/>
  <c r="C61"/>
  <c r="D60"/>
  <c r="D59"/>
  <c r="D58"/>
  <c r="D57"/>
  <c r="C57"/>
  <c r="D56"/>
  <c r="D55"/>
  <c r="D54"/>
  <c r="D53"/>
  <c r="C53"/>
  <c r="D52"/>
  <c r="D51"/>
  <c r="D50"/>
  <c r="D49"/>
  <c r="C49"/>
  <c r="D48"/>
  <c r="D46"/>
  <c r="D45"/>
  <c r="D44"/>
  <c r="D43"/>
  <c r="D42"/>
  <c r="D41"/>
  <c r="D40"/>
  <c r="C25"/>
  <c r="C20"/>
  <c r="J42" i="9"/>
  <c r="K42"/>
  <c r="L42"/>
  <c r="M42"/>
  <c r="N42"/>
  <c r="O42"/>
  <c r="P42"/>
  <c r="Q42"/>
  <c r="D29" i="14"/>
  <c r="P54" i="4"/>
  <c r="P53" s="1"/>
  <c r="P335"/>
  <c r="P334" s="1"/>
  <c r="P333" s="1"/>
  <c r="P329"/>
  <c r="P328" s="1"/>
  <c r="P325"/>
  <c r="P323"/>
  <c r="P320"/>
  <c r="P314"/>
  <c r="P313" s="1"/>
  <c r="P308"/>
  <c r="P307" s="1"/>
  <c r="P300"/>
  <c r="P299" s="1"/>
  <c r="P296"/>
  <c r="P295" s="1"/>
  <c r="P290"/>
  <c r="P286"/>
  <c r="P284"/>
  <c r="P280"/>
  <c r="P276"/>
  <c r="P273"/>
  <c r="P262"/>
  <c r="P241"/>
  <c r="P238"/>
  <c r="P228"/>
  <c r="P223"/>
  <c r="P212"/>
  <c r="P208"/>
  <c r="P204"/>
  <c r="P202"/>
  <c r="P199"/>
  <c r="P197"/>
  <c r="P185"/>
  <c r="P171"/>
  <c r="P160"/>
  <c r="P142"/>
  <c r="P135"/>
  <c r="P128"/>
  <c r="P113"/>
  <c r="P109"/>
  <c r="P99"/>
  <c r="P88"/>
  <c r="P81"/>
  <c r="P76"/>
  <c r="P72"/>
  <c r="P65"/>
  <c r="P64" s="1"/>
  <c r="P63" s="1"/>
  <c r="P57"/>
  <c r="P51"/>
  <c r="P47"/>
  <c r="P45"/>
  <c r="P42"/>
  <c r="P40"/>
  <c r="P31"/>
  <c r="P26"/>
  <c r="P23"/>
  <c r="P6"/>
  <c r="P5" s="1"/>
  <c r="N335"/>
  <c r="N334" s="1"/>
  <c r="N333" s="1"/>
  <c r="N329"/>
  <c r="N328" s="1"/>
  <c r="N325"/>
  <c r="N323"/>
  <c r="N320"/>
  <c r="N314"/>
  <c r="N313" s="1"/>
  <c r="N308"/>
  <c r="N307" s="1"/>
  <c r="N300"/>
  <c r="N299" s="1"/>
  <c r="N296"/>
  <c r="N295" s="1"/>
  <c r="N290"/>
  <c r="N286"/>
  <c r="N284"/>
  <c r="N280"/>
  <c r="N276"/>
  <c r="N273"/>
  <c r="N262"/>
  <c r="N241"/>
  <c r="N238"/>
  <c r="N228"/>
  <c r="N223"/>
  <c r="N212"/>
  <c r="N208"/>
  <c r="N204"/>
  <c r="N202"/>
  <c r="N199"/>
  <c r="N197"/>
  <c r="N185"/>
  <c r="N171"/>
  <c r="N160"/>
  <c r="N142"/>
  <c r="N135"/>
  <c r="N128"/>
  <c r="N113"/>
  <c r="N109"/>
  <c r="N99"/>
  <c r="N88"/>
  <c r="N81"/>
  <c r="N76"/>
  <c r="N72"/>
  <c r="N65"/>
  <c r="N64" s="1"/>
  <c r="N63" s="1"/>
  <c r="N57"/>
  <c r="N54"/>
  <c r="N53" s="1"/>
  <c r="N51"/>
  <c r="N47"/>
  <c r="N45"/>
  <c r="N42"/>
  <c r="N40"/>
  <c r="N31"/>
  <c r="N26"/>
  <c r="N23"/>
  <c r="N6"/>
  <c r="N5" s="1"/>
  <c r="L335"/>
  <c r="L334" s="1"/>
  <c r="L333" s="1"/>
  <c r="L329"/>
  <c r="L328" s="1"/>
  <c r="L325"/>
  <c r="L323"/>
  <c r="L320"/>
  <c r="L314"/>
  <c r="L313" s="1"/>
  <c r="L308"/>
  <c r="L307" s="1"/>
  <c r="L300"/>
  <c r="L299" s="1"/>
  <c r="L296"/>
  <c r="L295" s="1"/>
  <c r="L290"/>
  <c r="L286"/>
  <c r="L284"/>
  <c r="L280"/>
  <c r="L276"/>
  <c r="L273"/>
  <c r="L262"/>
  <c r="L241"/>
  <c r="L238"/>
  <c r="L228"/>
  <c r="L223"/>
  <c r="L212"/>
  <c r="L208"/>
  <c r="L204"/>
  <c r="L202"/>
  <c r="L199"/>
  <c r="L197"/>
  <c r="L185"/>
  <c r="L171"/>
  <c r="L160"/>
  <c r="L142"/>
  <c r="L135"/>
  <c r="L128"/>
  <c r="L113"/>
  <c r="L109"/>
  <c r="L99"/>
  <c r="L88"/>
  <c r="L81"/>
  <c r="L76"/>
  <c r="L72"/>
  <c r="L65"/>
  <c r="L64" s="1"/>
  <c r="L63" s="1"/>
  <c r="L57"/>
  <c r="L54"/>
  <c r="L53" s="1"/>
  <c r="L51"/>
  <c r="L47"/>
  <c r="L45"/>
  <c r="L42"/>
  <c r="L40"/>
  <c r="L31"/>
  <c r="L26"/>
  <c r="L23"/>
  <c r="L6"/>
  <c r="L5" s="1"/>
  <c r="J335"/>
  <c r="J334" s="1"/>
  <c r="J333" s="1"/>
  <c r="J329"/>
  <c r="J328" s="1"/>
  <c r="J325"/>
  <c r="J323"/>
  <c r="J320"/>
  <c r="J314"/>
  <c r="J313" s="1"/>
  <c r="J308"/>
  <c r="J307" s="1"/>
  <c r="J300"/>
  <c r="J299" s="1"/>
  <c r="J296"/>
  <c r="J295" s="1"/>
  <c r="J290"/>
  <c r="J286"/>
  <c r="J284"/>
  <c r="J280"/>
  <c r="J276"/>
  <c r="J273"/>
  <c r="J262"/>
  <c r="J241"/>
  <c r="J238"/>
  <c r="J228"/>
  <c r="J223"/>
  <c r="J212"/>
  <c r="J208"/>
  <c r="J204"/>
  <c r="J202"/>
  <c r="J199"/>
  <c r="J197"/>
  <c r="J185"/>
  <c r="J171"/>
  <c r="J160"/>
  <c r="J142"/>
  <c r="J135"/>
  <c r="J128"/>
  <c r="J113"/>
  <c r="J109"/>
  <c r="J99"/>
  <c r="J88"/>
  <c r="J81"/>
  <c r="J76"/>
  <c r="J72"/>
  <c r="J65"/>
  <c r="J64" s="1"/>
  <c r="J63" s="1"/>
  <c r="J57"/>
  <c r="J54"/>
  <c r="J53" s="1"/>
  <c r="J51"/>
  <c r="J47"/>
  <c r="J45"/>
  <c r="J42"/>
  <c r="J40"/>
  <c r="J31"/>
  <c r="J26"/>
  <c r="J23"/>
  <c r="J6"/>
  <c r="J5" s="1"/>
  <c r="H335"/>
  <c r="H334" s="1"/>
  <c r="H333" s="1"/>
  <c r="H329"/>
  <c r="H328" s="1"/>
  <c r="H325"/>
  <c r="H323"/>
  <c r="H320"/>
  <c r="H314"/>
  <c r="H313" s="1"/>
  <c r="H308"/>
  <c r="H307" s="1"/>
  <c r="H300"/>
  <c r="H296"/>
  <c r="H295" s="1"/>
  <c r="H290"/>
  <c r="H286"/>
  <c r="H284"/>
  <c r="H280"/>
  <c r="H276"/>
  <c r="H273"/>
  <c r="H262"/>
  <c r="H241"/>
  <c r="H238"/>
  <c r="H228"/>
  <c r="H223"/>
  <c r="H212"/>
  <c r="H208"/>
  <c r="H204"/>
  <c r="H202"/>
  <c r="H199"/>
  <c r="H197"/>
  <c r="H185"/>
  <c r="H171"/>
  <c r="H160"/>
  <c r="H142"/>
  <c r="H135"/>
  <c r="H128"/>
  <c r="H113"/>
  <c r="H109"/>
  <c r="H99"/>
  <c r="H88"/>
  <c r="H81"/>
  <c r="H76"/>
  <c r="H72"/>
  <c r="H65"/>
  <c r="H64" s="1"/>
  <c r="H63" s="1"/>
  <c r="H57"/>
  <c r="H54"/>
  <c r="H53" s="1"/>
  <c r="H51"/>
  <c r="H47"/>
  <c r="H45"/>
  <c r="H42"/>
  <c r="H40"/>
  <c r="H31"/>
  <c r="H26"/>
  <c r="H23"/>
  <c r="H6"/>
  <c r="H5" s="1"/>
  <c r="F308"/>
  <c r="Q309"/>
  <c r="F290"/>
  <c r="F57"/>
  <c r="F335"/>
  <c r="F334" s="1"/>
  <c r="F329"/>
  <c r="F328" s="1"/>
  <c r="F325"/>
  <c r="F323"/>
  <c r="F320"/>
  <c r="F314"/>
  <c r="F313" s="1"/>
  <c r="F300"/>
  <c r="F299" s="1"/>
  <c r="F296"/>
  <c r="F286"/>
  <c r="F284"/>
  <c r="F280"/>
  <c r="F276"/>
  <c r="F273"/>
  <c r="F262"/>
  <c r="J357" s="1"/>
  <c r="F241"/>
  <c r="F238"/>
  <c r="F228"/>
  <c r="F223"/>
  <c r="F212"/>
  <c r="F208"/>
  <c r="F204"/>
  <c r="F202"/>
  <c r="F199"/>
  <c r="F197"/>
  <c r="J356" s="1"/>
  <c r="F185"/>
  <c r="F171"/>
  <c r="J355" s="1"/>
  <c r="F160"/>
  <c r="J354" s="1"/>
  <c r="F142"/>
  <c r="J353" s="1"/>
  <c r="F135"/>
  <c r="F128"/>
  <c r="F113"/>
  <c r="F109"/>
  <c r="F99"/>
  <c r="F88"/>
  <c r="F81"/>
  <c r="F76"/>
  <c r="J352" s="1"/>
  <c r="F72"/>
  <c r="J351" s="1"/>
  <c r="F65"/>
  <c r="F64" s="1"/>
  <c r="F54"/>
  <c r="F53" s="1"/>
  <c r="F51"/>
  <c r="F47"/>
  <c r="F6"/>
  <c r="J346" s="1"/>
  <c r="F45"/>
  <c r="F40"/>
  <c r="J350" s="1"/>
  <c r="F42"/>
  <c r="F31"/>
  <c r="J349" s="1"/>
  <c r="F26"/>
  <c r="J348" s="1"/>
  <c r="F23"/>
  <c r="J347" s="1"/>
  <c r="Q340"/>
  <c r="Q339"/>
  <c r="Q338"/>
  <c r="Q337"/>
  <c r="Q336"/>
  <c r="Q332"/>
  <c r="Q331"/>
  <c r="Q330"/>
  <c r="Q327"/>
  <c r="Q326"/>
  <c r="Q324"/>
  <c r="Q322"/>
  <c r="Q321"/>
  <c r="Q318"/>
  <c r="Q317"/>
  <c r="Q316"/>
  <c r="Q315"/>
  <c r="Q312"/>
  <c r="Q311"/>
  <c r="Q306"/>
  <c r="Q305"/>
  <c r="Q304"/>
  <c r="Q303"/>
  <c r="Q302"/>
  <c r="Q301"/>
  <c r="Q298"/>
  <c r="Q297"/>
  <c r="Q293"/>
  <c r="Q292"/>
  <c r="Q291"/>
  <c r="Q289"/>
  <c r="Q288"/>
  <c r="Q287"/>
  <c r="Q285"/>
  <c r="Q283"/>
  <c r="Q282"/>
  <c r="Q281"/>
  <c r="Q279"/>
  <c r="Q278"/>
  <c r="Q277"/>
  <c r="Q275"/>
  <c r="Q274"/>
  <c r="Q272"/>
  <c r="Q271"/>
  <c r="Q270"/>
  <c r="Q269"/>
  <c r="Q268"/>
  <c r="Q267"/>
  <c r="Q266"/>
  <c r="Q265"/>
  <c r="Q264"/>
  <c r="Q263"/>
  <c r="Q259"/>
  <c r="Q258"/>
  <c r="Q257"/>
  <c r="Q256"/>
  <c r="Q255"/>
  <c r="Q254"/>
  <c r="Q253"/>
  <c r="Q252"/>
  <c r="Q251"/>
  <c r="Q250"/>
  <c r="Q249"/>
  <c r="Q248"/>
  <c r="Q247"/>
  <c r="Q246"/>
  <c r="Q245"/>
  <c r="Q244"/>
  <c r="Q243"/>
  <c r="Q242"/>
  <c r="Q240"/>
  <c r="Q239"/>
  <c r="Q237"/>
  <c r="Q236"/>
  <c r="Q235"/>
  <c r="Q234"/>
  <c r="Q233"/>
  <c r="Q232"/>
  <c r="Q231"/>
  <c r="Q230"/>
  <c r="Q229"/>
  <c r="Q227"/>
  <c r="Q226"/>
  <c r="Q225"/>
  <c r="Q224"/>
  <c r="Q222"/>
  <c r="Q221"/>
  <c r="Q220"/>
  <c r="Q219"/>
  <c r="Q218"/>
  <c r="Q217"/>
  <c r="Q216"/>
  <c r="Q215"/>
  <c r="Q214"/>
  <c r="Q213"/>
  <c r="Q209"/>
  <c r="Q207"/>
  <c r="Q206"/>
  <c r="Q205"/>
  <c r="Q203"/>
  <c r="Q201"/>
  <c r="Q200"/>
  <c r="Q198"/>
  <c r="Q195"/>
  <c r="Q194"/>
  <c r="Q193"/>
  <c r="Q192"/>
  <c r="Q191"/>
  <c r="Q190"/>
  <c r="Q189"/>
  <c r="Q188"/>
  <c r="Q187"/>
  <c r="Q186"/>
  <c r="Q184"/>
  <c r="Q183"/>
  <c r="Q182"/>
  <c r="Q181"/>
  <c r="Q180"/>
  <c r="Q179"/>
  <c r="Q178"/>
  <c r="Q177"/>
  <c r="Q176"/>
  <c r="Q175"/>
  <c r="Q174"/>
  <c r="Q173"/>
  <c r="Q172"/>
  <c r="Q170"/>
  <c r="Q169"/>
  <c r="Q168"/>
  <c r="Q167"/>
  <c r="Q166"/>
  <c r="Q165"/>
  <c r="Q164"/>
  <c r="Q163"/>
  <c r="Q162"/>
  <c r="Q161"/>
  <c r="Q159"/>
  <c r="Q158"/>
  <c r="Q157"/>
  <c r="Q156"/>
  <c r="Q155"/>
  <c r="Q154"/>
  <c r="Q153"/>
  <c r="Q152"/>
  <c r="Q151"/>
  <c r="Q150"/>
  <c r="Q149"/>
  <c r="Q148"/>
  <c r="Q147"/>
  <c r="Q146"/>
  <c r="Q145"/>
  <c r="Q144"/>
  <c r="Q143"/>
  <c r="Q140"/>
  <c r="Q139"/>
  <c r="Q138"/>
  <c r="Q137"/>
  <c r="Q136"/>
  <c r="Q134"/>
  <c r="Q133"/>
  <c r="Q132"/>
  <c r="Q131"/>
  <c r="Q130"/>
  <c r="Q129"/>
  <c r="Q127"/>
  <c r="Q126"/>
  <c r="Q125"/>
  <c r="Q124"/>
  <c r="Q123"/>
  <c r="Q122"/>
  <c r="Q121"/>
  <c r="Q120"/>
  <c r="Q119"/>
  <c r="Q118"/>
  <c r="Q117"/>
  <c r="Q116"/>
  <c r="Q115"/>
  <c r="Q114"/>
  <c r="Q112"/>
  <c r="Q111"/>
  <c r="Q110"/>
  <c r="Q108"/>
  <c r="Q107"/>
  <c r="Q106"/>
  <c r="Q105"/>
  <c r="Q104"/>
  <c r="Q103"/>
  <c r="Q102"/>
  <c r="Q101"/>
  <c r="Q100"/>
  <c r="Q98"/>
  <c r="Q97"/>
  <c r="Q96"/>
  <c r="Q95"/>
  <c r="Q94"/>
  <c r="Q93"/>
  <c r="Q92"/>
  <c r="Q91"/>
  <c r="Q90"/>
  <c r="Q89"/>
  <c r="Q87"/>
  <c r="Q86"/>
  <c r="Q85"/>
  <c r="Q84"/>
  <c r="Q83"/>
  <c r="Q82"/>
  <c r="Q80"/>
  <c r="Q79"/>
  <c r="Q78"/>
  <c r="Q77"/>
  <c r="Q75"/>
  <c r="Q74"/>
  <c r="Q73"/>
  <c r="Q70"/>
  <c r="Q69"/>
  <c r="Q67"/>
  <c r="Q66"/>
  <c r="Q62"/>
  <c r="Q61"/>
  <c r="Q60"/>
  <c r="Q59"/>
  <c r="Q58"/>
  <c r="Q56"/>
  <c r="Q55"/>
  <c r="Q52"/>
  <c r="Q50"/>
  <c r="Q49"/>
  <c r="Q48"/>
  <c r="Q46"/>
  <c r="Q44"/>
  <c r="Q43"/>
  <c r="Q41"/>
  <c r="Q38"/>
  <c r="Q37"/>
  <c r="Q36"/>
  <c r="Q35"/>
  <c r="Q34"/>
  <c r="Q33"/>
  <c r="Q32"/>
  <c r="Q30"/>
  <c r="Q29"/>
  <c r="Q28"/>
  <c r="Q27"/>
  <c r="Q25"/>
  <c r="Q24"/>
  <c r="Q21"/>
  <c r="Q20"/>
  <c r="Q19"/>
  <c r="Q18"/>
  <c r="Q17"/>
  <c r="Q16"/>
  <c r="Q15"/>
  <c r="Q14"/>
  <c r="Q13"/>
  <c r="Q12"/>
  <c r="Q11"/>
  <c r="Q10"/>
  <c r="Q9"/>
  <c r="Q8"/>
  <c r="Q7"/>
  <c r="O419" i="11"/>
  <c r="O416"/>
  <c r="O413"/>
  <c r="O410"/>
  <c r="O407"/>
  <c r="O398"/>
  <c r="O389"/>
  <c r="O384"/>
  <c r="O378"/>
  <c r="O371"/>
  <c r="O366"/>
  <c r="O363"/>
  <c r="O353"/>
  <c r="O343"/>
  <c r="O336"/>
  <c r="O326"/>
  <c r="O323"/>
  <c r="O319"/>
  <c r="O310"/>
  <c r="O301"/>
  <c r="O290"/>
  <c r="O285"/>
  <c r="O275"/>
  <c r="O266"/>
  <c r="O264"/>
  <c r="O257"/>
  <c r="O254"/>
  <c r="O249"/>
  <c r="O242"/>
  <c r="O237"/>
  <c r="O230"/>
  <c r="O227"/>
  <c r="O218"/>
  <c r="O210"/>
  <c r="O204"/>
  <c r="O194"/>
  <c r="O185"/>
  <c r="O179"/>
  <c r="O169"/>
  <c r="O161"/>
  <c r="O151"/>
  <c r="O141"/>
  <c r="O131"/>
  <c r="O121"/>
  <c r="O111"/>
  <c r="O100"/>
  <c r="O96"/>
  <c r="O90"/>
  <c r="O87"/>
  <c r="O79"/>
  <c r="O69"/>
  <c r="O59"/>
  <c r="O55"/>
  <c r="O46"/>
  <c r="O42"/>
  <c r="O39"/>
  <c r="O37"/>
  <c r="O30"/>
  <c r="O25"/>
  <c r="O16"/>
  <c r="O11"/>
  <c r="O6"/>
  <c r="M419"/>
  <c r="M416"/>
  <c r="M413"/>
  <c r="M410"/>
  <c r="M407"/>
  <c r="M398"/>
  <c r="M389"/>
  <c r="M384"/>
  <c r="M378"/>
  <c r="M371"/>
  <c r="M366"/>
  <c r="M363"/>
  <c r="M353"/>
  <c r="M343"/>
  <c r="M336"/>
  <c r="M326"/>
  <c r="M323"/>
  <c r="M319"/>
  <c r="M310"/>
  <c r="M301"/>
  <c r="M290"/>
  <c r="M285"/>
  <c r="M275"/>
  <c r="M266"/>
  <c r="M264"/>
  <c r="M257"/>
  <c r="M254"/>
  <c r="M249"/>
  <c r="M242"/>
  <c r="M237"/>
  <c r="M230"/>
  <c r="M227"/>
  <c r="M218"/>
  <c r="M210"/>
  <c r="M204"/>
  <c r="M194"/>
  <c r="M185"/>
  <c r="M179"/>
  <c r="M169"/>
  <c r="M161"/>
  <c r="M151"/>
  <c r="M141"/>
  <c r="M131"/>
  <c r="M121"/>
  <c r="M111"/>
  <c r="M100"/>
  <c r="M96"/>
  <c r="M90"/>
  <c r="M87"/>
  <c r="M79"/>
  <c r="M69"/>
  <c r="M59"/>
  <c r="M55"/>
  <c r="M46"/>
  <c r="M42"/>
  <c r="M39"/>
  <c r="M37"/>
  <c r="M30"/>
  <c r="M25"/>
  <c r="M16"/>
  <c r="M11"/>
  <c r="M6"/>
  <c r="K419"/>
  <c r="K416"/>
  <c r="K413"/>
  <c r="K410"/>
  <c r="K407"/>
  <c r="K398"/>
  <c r="K389"/>
  <c r="K384"/>
  <c r="K378"/>
  <c r="K371"/>
  <c r="K366"/>
  <c r="K363"/>
  <c r="K353"/>
  <c r="K343"/>
  <c r="K336"/>
  <c r="K326"/>
  <c r="K323"/>
  <c r="K319"/>
  <c r="K310"/>
  <c r="K301"/>
  <c r="K290"/>
  <c r="K285"/>
  <c r="K275"/>
  <c r="K266"/>
  <c r="K264"/>
  <c r="K257"/>
  <c r="K254"/>
  <c r="K249"/>
  <c r="K242"/>
  <c r="K237"/>
  <c r="K230"/>
  <c r="K227"/>
  <c r="K218"/>
  <c r="K210"/>
  <c r="K204"/>
  <c r="K194"/>
  <c r="K185"/>
  <c r="K179"/>
  <c r="K169"/>
  <c r="K161"/>
  <c r="K151"/>
  <c r="K141"/>
  <c r="K131"/>
  <c r="K121"/>
  <c r="K111"/>
  <c r="K100"/>
  <c r="K96"/>
  <c r="K90"/>
  <c r="K87"/>
  <c r="K79"/>
  <c r="K69"/>
  <c r="K59"/>
  <c r="K55"/>
  <c r="K46"/>
  <c r="K42"/>
  <c r="K39"/>
  <c r="K37"/>
  <c r="K30"/>
  <c r="K25"/>
  <c r="K16"/>
  <c r="K11"/>
  <c r="K6"/>
  <c r="I419"/>
  <c r="I416"/>
  <c r="I413"/>
  <c r="I410"/>
  <c r="I407"/>
  <c r="I398"/>
  <c r="I389"/>
  <c r="I384"/>
  <c r="I378"/>
  <c r="I371"/>
  <c r="I366"/>
  <c r="I363"/>
  <c r="I353"/>
  <c r="I343"/>
  <c r="I336"/>
  <c r="I326"/>
  <c r="I323"/>
  <c r="I319"/>
  <c r="I310"/>
  <c r="I301"/>
  <c r="I290"/>
  <c r="I285"/>
  <c r="I275"/>
  <c r="I266"/>
  <c r="I264"/>
  <c r="I257"/>
  <c r="I254"/>
  <c r="I249"/>
  <c r="I242"/>
  <c r="I237"/>
  <c r="I230"/>
  <c r="I227"/>
  <c r="I218"/>
  <c r="I210"/>
  <c r="I204"/>
  <c r="I194"/>
  <c r="I185"/>
  <c r="I179"/>
  <c r="I169"/>
  <c r="I161"/>
  <c r="I151"/>
  <c r="I141"/>
  <c r="I131"/>
  <c r="I121"/>
  <c r="I111"/>
  <c r="I100"/>
  <c r="I96"/>
  <c r="I90"/>
  <c r="I87"/>
  <c r="I79"/>
  <c r="I69"/>
  <c r="I59"/>
  <c r="I55"/>
  <c r="I46"/>
  <c r="I42"/>
  <c r="I39"/>
  <c r="I37"/>
  <c r="I30"/>
  <c r="I25"/>
  <c r="I16"/>
  <c r="I11"/>
  <c r="I6"/>
  <c r="G419"/>
  <c r="G416"/>
  <c r="G413"/>
  <c r="G410"/>
  <c r="G407"/>
  <c r="G398"/>
  <c r="G389"/>
  <c r="G384"/>
  <c r="G378"/>
  <c r="G371"/>
  <c r="G366"/>
  <c r="G363"/>
  <c r="G353"/>
  <c r="G343"/>
  <c r="G336"/>
  <c r="G326"/>
  <c r="G323"/>
  <c r="G319"/>
  <c r="G310"/>
  <c r="G301"/>
  <c r="G290"/>
  <c r="G285"/>
  <c r="G275"/>
  <c r="G266"/>
  <c r="G264"/>
  <c r="G257"/>
  <c r="G254"/>
  <c r="G249"/>
  <c r="G242"/>
  <c r="G237"/>
  <c r="G230"/>
  <c r="G227"/>
  <c r="G218"/>
  <c r="G210"/>
  <c r="G204"/>
  <c r="G194"/>
  <c r="G185"/>
  <c r="G179"/>
  <c r="G169"/>
  <c r="G161"/>
  <c r="G151"/>
  <c r="G141"/>
  <c r="G131"/>
  <c r="G121"/>
  <c r="G111"/>
  <c r="G100"/>
  <c r="G96"/>
  <c r="G90"/>
  <c r="G87"/>
  <c r="G79"/>
  <c r="G69"/>
  <c r="G59"/>
  <c r="G55"/>
  <c r="G46"/>
  <c r="G42"/>
  <c r="G39"/>
  <c r="G37"/>
  <c r="G30"/>
  <c r="G25"/>
  <c r="G16"/>
  <c r="G11"/>
  <c r="G6"/>
  <c r="E419"/>
  <c r="P419" s="1"/>
  <c r="E416"/>
  <c r="E413"/>
  <c r="P413" s="1"/>
  <c r="E410"/>
  <c r="P410" s="1"/>
  <c r="E407"/>
  <c r="P407" s="1"/>
  <c r="E398"/>
  <c r="E389"/>
  <c r="P389" s="1"/>
  <c r="E384"/>
  <c r="P384" s="1"/>
  <c r="E378"/>
  <c r="P378" s="1"/>
  <c r="E371"/>
  <c r="P371" s="1"/>
  <c r="E366"/>
  <c r="P366" s="1"/>
  <c r="E363"/>
  <c r="P363" s="1"/>
  <c r="E353"/>
  <c r="P353" s="1"/>
  <c r="E343"/>
  <c r="P343" s="1"/>
  <c r="E336"/>
  <c r="P336" s="1"/>
  <c r="E326"/>
  <c r="P326" s="1"/>
  <c r="E323"/>
  <c r="P323" s="1"/>
  <c r="E319"/>
  <c r="P319" s="1"/>
  <c r="E310"/>
  <c r="P310" s="1"/>
  <c r="E301"/>
  <c r="E290"/>
  <c r="P290" s="1"/>
  <c r="E285"/>
  <c r="P285" s="1"/>
  <c r="E275"/>
  <c r="P275" s="1"/>
  <c r="E266"/>
  <c r="E264"/>
  <c r="P264" s="1"/>
  <c r="E257"/>
  <c r="P257" s="1"/>
  <c r="E254"/>
  <c r="P254" s="1"/>
  <c r="E249"/>
  <c r="P249" s="1"/>
  <c r="E242"/>
  <c r="P242" s="1"/>
  <c r="E237"/>
  <c r="P237" s="1"/>
  <c r="E230"/>
  <c r="P230" s="1"/>
  <c r="E227"/>
  <c r="E218"/>
  <c r="P218" s="1"/>
  <c r="E210"/>
  <c r="P210" s="1"/>
  <c r="E204"/>
  <c r="P204" s="1"/>
  <c r="E194"/>
  <c r="P194" s="1"/>
  <c r="E185"/>
  <c r="P185" s="1"/>
  <c r="E179"/>
  <c r="E169"/>
  <c r="P169" s="1"/>
  <c r="E161"/>
  <c r="E151"/>
  <c r="P151" s="1"/>
  <c r="E141"/>
  <c r="E131"/>
  <c r="P131" s="1"/>
  <c r="E121"/>
  <c r="E111"/>
  <c r="P111" s="1"/>
  <c r="E100"/>
  <c r="P100" s="1"/>
  <c r="E96"/>
  <c r="P96" s="1"/>
  <c r="E90"/>
  <c r="P90" s="1"/>
  <c r="E87"/>
  <c r="P87" s="1"/>
  <c r="E79"/>
  <c r="P79" s="1"/>
  <c r="E69"/>
  <c r="P69" s="1"/>
  <c r="E59"/>
  <c r="P59" s="1"/>
  <c r="E55"/>
  <c r="P55" s="1"/>
  <c r="E46"/>
  <c r="P46" s="1"/>
  <c r="E42"/>
  <c r="P42" s="1"/>
  <c r="E39"/>
  <c r="E37"/>
  <c r="P37" s="1"/>
  <c r="E30"/>
  <c r="P30" s="1"/>
  <c r="E25"/>
  <c r="P25" s="1"/>
  <c r="E16"/>
  <c r="P16" s="1"/>
  <c r="E11"/>
  <c r="P11" s="1"/>
  <c r="E6"/>
  <c r="P6" s="1"/>
  <c r="P420"/>
  <c r="P418"/>
  <c r="P417"/>
  <c r="P416"/>
  <c r="P415"/>
  <c r="P414"/>
  <c r="P412"/>
  <c r="P411"/>
  <c r="P409"/>
  <c r="P408"/>
  <c r="P406"/>
  <c r="P405"/>
  <c r="P404"/>
  <c r="P403"/>
  <c r="P402"/>
  <c r="P401"/>
  <c r="P400"/>
  <c r="P399"/>
  <c r="P397"/>
  <c r="P396"/>
  <c r="P395"/>
  <c r="P394"/>
  <c r="P393"/>
  <c r="P392"/>
  <c r="P391"/>
  <c r="P390"/>
  <c r="P387"/>
  <c r="P386"/>
  <c r="P385"/>
  <c r="P383"/>
  <c r="P382"/>
  <c r="P381"/>
  <c r="P380"/>
  <c r="P379"/>
  <c r="P377"/>
  <c r="P376"/>
  <c r="P375"/>
  <c r="P374"/>
  <c r="P373"/>
  <c r="P372"/>
  <c r="P369"/>
  <c r="P368"/>
  <c r="P367"/>
  <c r="P365"/>
  <c r="P364"/>
  <c r="P362"/>
  <c r="P361"/>
  <c r="P360"/>
  <c r="P359"/>
  <c r="P358"/>
  <c r="P357"/>
  <c r="P356"/>
  <c r="P355"/>
  <c r="P354"/>
  <c r="P352"/>
  <c r="P351"/>
  <c r="P350"/>
  <c r="P349"/>
  <c r="P348"/>
  <c r="P347"/>
  <c r="P346"/>
  <c r="P345"/>
  <c r="P344"/>
  <c r="P342"/>
  <c r="P341"/>
  <c r="P340"/>
  <c r="P339"/>
  <c r="P338"/>
  <c r="P337"/>
  <c r="P335"/>
  <c r="P334"/>
  <c r="P333"/>
  <c r="P332"/>
  <c r="P331"/>
  <c r="P330"/>
  <c r="P329"/>
  <c r="P328"/>
  <c r="P327"/>
  <c r="P325"/>
  <c r="P324"/>
  <c r="P321"/>
  <c r="P320"/>
  <c r="P318"/>
  <c r="P317"/>
  <c r="P316"/>
  <c r="P315"/>
  <c r="P314"/>
  <c r="P313"/>
  <c r="P312"/>
  <c r="P311"/>
  <c r="P309"/>
  <c r="P308"/>
  <c r="P307"/>
  <c r="P306"/>
  <c r="P305"/>
  <c r="P304"/>
  <c r="P303"/>
  <c r="P302"/>
  <c r="P299"/>
  <c r="P298"/>
  <c r="P297"/>
  <c r="P296"/>
  <c r="P295"/>
  <c r="P294"/>
  <c r="P293"/>
  <c r="P292"/>
  <c r="P291"/>
  <c r="P289"/>
  <c r="P288"/>
  <c r="P287"/>
  <c r="P286"/>
  <c r="P284"/>
  <c r="P283"/>
  <c r="P282"/>
  <c r="P281"/>
  <c r="P280"/>
  <c r="P279"/>
  <c r="P278"/>
  <c r="P277"/>
  <c r="P276"/>
  <c r="P274"/>
  <c r="P273"/>
  <c r="P272"/>
  <c r="P271"/>
  <c r="P270"/>
  <c r="P269"/>
  <c r="P268"/>
  <c r="P267"/>
  <c r="P265"/>
  <c r="P263"/>
  <c r="P262"/>
  <c r="P261"/>
  <c r="P260"/>
  <c r="P259"/>
  <c r="P258"/>
  <c r="P256"/>
  <c r="P255"/>
  <c r="P253"/>
  <c r="P252"/>
  <c r="P251"/>
  <c r="P250"/>
  <c r="P248"/>
  <c r="P247"/>
  <c r="P246"/>
  <c r="P245"/>
  <c r="P244"/>
  <c r="P243"/>
  <c r="P240"/>
  <c r="P239"/>
  <c r="P238"/>
  <c r="P236"/>
  <c r="P235"/>
  <c r="P234"/>
  <c r="P233"/>
  <c r="P232"/>
  <c r="P231"/>
  <c r="P229"/>
  <c r="P228"/>
  <c r="P226"/>
  <c r="P225"/>
  <c r="P224"/>
  <c r="P223"/>
  <c r="P222"/>
  <c r="P221"/>
  <c r="P220"/>
  <c r="P219"/>
  <c r="P217"/>
  <c r="P216"/>
  <c r="P215"/>
  <c r="P214"/>
  <c r="P213"/>
  <c r="P212"/>
  <c r="P211"/>
  <c r="P209"/>
  <c r="P208"/>
  <c r="P207"/>
  <c r="P206"/>
  <c r="P205"/>
  <c r="P203"/>
  <c r="P202"/>
  <c r="P201"/>
  <c r="P200"/>
  <c r="P199"/>
  <c r="P198"/>
  <c r="P197"/>
  <c r="P196"/>
  <c r="P195"/>
  <c r="P192"/>
  <c r="P191"/>
  <c r="P190"/>
  <c r="P189"/>
  <c r="P188"/>
  <c r="P187"/>
  <c r="P186"/>
  <c r="P184"/>
  <c r="P183"/>
  <c r="P182"/>
  <c r="P181"/>
  <c r="P180"/>
  <c r="P178"/>
  <c r="P177"/>
  <c r="P176"/>
  <c r="P175"/>
  <c r="P174"/>
  <c r="P173"/>
  <c r="P172"/>
  <c r="P171"/>
  <c r="P170"/>
  <c r="P168"/>
  <c r="P167"/>
  <c r="P166"/>
  <c r="P165"/>
  <c r="P164"/>
  <c r="P163"/>
  <c r="P162"/>
  <c r="P160"/>
  <c r="P159"/>
  <c r="P158"/>
  <c r="P157"/>
  <c r="P156"/>
  <c r="P155"/>
  <c r="P154"/>
  <c r="P153"/>
  <c r="P152"/>
  <c r="P150"/>
  <c r="P149"/>
  <c r="P148"/>
  <c r="P147"/>
  <c r="P146"/>
  <c r="P145"/>
  <c r="P144"/>
  <c r="P143"/>
  <c r="P142"/>
  <c r="P140"/>
  <c r="P139"/>
  <c r="P138"/>
  <c r="P137"/>
  <c r="P136"/>
  <c r="P135"/>
  <c r="P134"/>
  <c r="P133"/>
  <c r="P132"/>
  <c r="P130"/>
  <c r="P129"/>
  <c r="P128"/>
  <c r="P127"/>
  <c r="P126"/>
  <c r="P125"/>
  <c r="P124"/>
  <c r="P123"/>
  <c r="P122"/>
  <c r="P120"/>
  <c r="P119"/>
  <c r="P118"/>
  <c r="P117"/>
  <c r="P116"/>
  <c r="P115"/>
  <c r="P114"/>
  <c r="P113"/>
  <c r="P112"/>
  <c r="P109"/>
  <c r="P108"/>
  <c r="P107"/>
  <c r="P106"/>
  <c r="P105"/>
  <c r="P104"/>
  <c r="P103"/>
  <c r="P102"/>
  <c r="P101"/>
  <c r="P99"/>
  <c r="P98"/>
  <c r="P97"/>
  <c r="P95"/>
  <c r="P94"/>
  <c r="P93"/>
  <c r="P92"/>
  <c r="P91"/>
  <c r="P89"/>
  <c r="P88"/>
  <c r="P86"/>
  <c r="P85"/>
  <c r="P84"/>
  <c r="P83"/>
  <c r="P82"/>
  <c r="P81"/>
  <c r="P80"/>
  <c r="P78"/>
  <c r="P77"/>
  <c r="P76"/>
  <c r="P75"/>
  <c r="P74"/>
  <c r="P73"/>
  <c r="P72"/>
  <c r="P71"/>
  <c r="P70"/>
  <c r="P68"/>
  <c r="P67"/>
  <c r="P66"/>
  <c r="P65"/>
  <c r="P64"/>
  <c r="P63"/>
  <c r="P62"/>
  <c r="P61"/>
  <c r="P60"/>
  <c r="P58"/>
  <c r="P57"/>
  <c r="P56"/>
  <c r="P54"/>
  <c r="P53"/>
  <c r="P52"/>
  <c r="P51"/>
  <c r="P50"/>
  <c r="P49"/>
  <c r="P48"/>
  <c r="P47"/>
  <c r="P44"/>
  <c r="P43"/>
  <c r="P41"/>
  <c r="P40"/>
  <c r="P38"/>
  <c r="P36"/>
  <c r="P35"/>
  <c r="P34"/>
  <c r="P33"/>
  <c r="P32"/>
  <c r="P31"/>
  <c r="P29"/>
  <c r="P28"/>
  <c r="I429" s="1"/>
  <c r="P27"/>
  <c r="P26"/>
  <c r="I428" s="1"/>
  <c r="P24"/>
  <c r="P23"/>
  <c r="P22"/>
  <c r="P21"/>
  <c r="P20"/>
  <c r="P19"/>
  <c r="P18"/>
  <c r="I427" s="1"/>
  <c r="P17"/>
  <c r="P15"/>
  <c r="P14"/>
  <c r="P13"/>
  <c r="P12"/>
  <c r="P10"/>
  <c r="P8"/>
  <c r="P7"/>
  <c r="I425" s="1"/>
  <c r="P9"/>
  <c r="I426" s="1"/>
  <c r="Q113" i="4" l="1"/>
  <c r="Q142"/>
  <c r="Q323"/>
  <c r="R42" i="9"/>
  <c r="P301" i="11"/>
  <c r="Q160" i="4"/>
  <c r="Q51"/>
  <c r="Q109"/>
  <c r="Q276"/>
  <c r="Q284"/>
  <c r="Q57"/>
  <c r="D347" s="1"/>
  <c r="C5" i="15" s="1"/>
  <c r="E6" i="17" s="1"/>
  <c r="F6" s="1"/>
  <c r="Q99" i="4"/>
  <c r="Q280"/>
  <c r="Q286"/>
  <c r="Q47"/>
  <c r="Q6"/>
  <c r="Q23"/>
  <c r="Q65"/>
  <c r="Q42"/>
  <c r="Q45"/>
  <c r="Q81"/>
  <c r="Q135"/>
  <c r="Q185"/>
  <c r="Q204"/>
  <c r="Q212"/>
  <c r="Q228"/>
  <c r="Q325"/>
  <c r="Q290"/>
  <c r="D352" s="1"/>
  <c r="C10" i="15" s="1"/>
  <c r="E11" i="17" s="1"/>
  <c r="F11" s="1"/>
  <c r="Q238" i="4"/>
  <c r="BB110" i="14"/>
  <c r="C438" i="11"/>
  <c r="C437" s="1"/>
  <c r="D16" i="16" s="1"/>
  <c r="Q208" i="4"/>
  <c r="Q202"/>
  <c r="Q171"/>
  <c r="Q128"/>
  <c r="Q88"/>
  <c r="Q76"/>
  <c r="Q40"/>
  <c r="Q31"/>
  <c r="Q26"/>
  <c r="H299"/>
  <c r="J359"/>
  <c r="F295"/>
  <c r="J358"/>
  <c r="Q72"/>
  <c r="D370"/>
  <c r="C33" i="15" s="1"/>
  <c r="Q296" i="4"/>
  <c r="BB100" i="14"/>
  <c r="P266" i="11"/>
  <c r="P227"/>
  <c r="P179"/>
  <c r="P161"/>
  <c r="P141"/>
  <c r="P121"/>
  <c r="P39"/>
  <c r="P398"/>
  <c r="C445"/>
  <c r="D24" i="16" s="1"/>
  <c r="C516" i="11"/>
  <c r="D97" i="16" s="1"/>
  <c r="BB150" i="14"/>
  <c r="C515" i="11"/>
  <c r="C474"/>
  <c r="D53" i="16" s="1"/>
  <c r="F5" i="4"/>
  <c r="Q5" s="1"/>
  <c r="C493" i="11"/>
  <c r="D72" i="16" s="1"/>
  <c r="C507" i="11"/>
  <c r="D86" i="16" s="1"/>
  <c r="C502" i="11"/>
  <c r="D81" i="16" s="1"/>
  <c r="D98"/>
  <c r="M193" i="11"/>
  <c r="M300"/>
  <c r="M370"/>
  <c r="O193"/>
  <c r="O370"/>
  <c r="M110"/>
  <c r="M241"/>
  <c r="M322"/>
  <c r="M388"/>
  <c r="O110"/>
  <c r="O241"/>
  <c r="O322"/>
  <c r="O300"/>
  <c r="C26" i="15"/>
  <c r="D373" i="4"/>
  <c r="C39" i="15" s="1"/>
  <c r="D366" i="4"/>
  <c r="E359" s="1"/>
  <c r="D368"/>
  <c r="C31" i="15" s="1"/>
  <c r="Q197" i="4"/>
  <c r="Q223"/>
  <c r="Q262"/>
  <c r="P196"/>
  <c r="D369"/>
  <c r="C32" i="15" s="1"/>
  <c r="Q314" i="4"/>
  <c r="D443"/>
  <c r="C109" i="15" s="1"/>
  <c r="D438" i="4"/>
  <c r="C104" i="15" s="1"/>
  <c r="BB135" i="14" s="1"/>
  <c r="D429" i="4"/>
  <c r="C95" i="15" s="1"/>
  <c r="D410" i="4"/>
  <c r="C76" i="15" s="1"/>
  <c r="D381" i="4"/>
  <c r="J71"/>
  <c r="J211"/>
  <c r="J210" s="1"/>
  <c r="J319"/>
  <c r="J310" s="1"/>
  <c r="L294"/>
  <c r="Q199"/>
  <c r="Q241"/>
  <c r="Q273"/>
  <c r="Q320"/>
  <c r="J141"/>
  <c r="Q300"/>
  <c r="Q329"/>
  <c r="Q335"/>
  <c r="F319"/>
  <c r="F310" s="1"/>
  <c r="Q308"/>
  <c r="H196"/>
  <c r="H261"/>
  <c r="H260" s="1"/>
  <c r="J39"/>
  <c r="L22"/>
  <c r="N39"/>
  <c r="N294"/>
  <c r="N319"/>
  <c r="N310" s="1"/>
  <c r="P141"/>
  <c r="P211"/>
  <c r="P210" s="1"/>
  <c r="L71"/>
  <c r="N196"/>
  <c r="F307"/>
  <c r="H22"/>
  <c r="H71"/>
  <c r="H319"/>
  <c r="H310" s="1"/>
  <c r="J22"/>
  <c r="J294"/>
  <c r="L196"/>
  <c r="L319"/>
  <c r="L310" s="1"/>
  <c r="N141"/>
  <c r="N211"/>
  <c r="N210" s="1"/>
  <c r="P39"/>
  <c r="Q299"/>
  <c r="Q313"/>
  <c r="Q328"/>
  <c r="H39"/>
  <c r="H141"/>
  <c r="H211"/>
  <c r="H210" s="1"/>
  <c r="J196"/>
  <c r="L39"/>
  <c r="L4" s="1"/>
  <c r="L141"/>
  <c r="L211"/>
  <c r="L210" s="1"/>
  <c r="N22"/>
  <c r="N71"/>
  <c r="N261"/>
  <c r="N260" s="1"/>
  <c r="P22"/>
  <c r="P4" s="1"/>
  <c r="P71"/>
  <c r="Q307"/>
  <c r="P319"/>
  <c r="P294"/>
  <c r="L261"/>
  <c r="L260" s="1"/>
  <c r="J261"/>
  <c r="J260" s="1"/>
  <c r="F261"/>
  <c r="F260" s="1"/>
  <c r="F211"/>
  <c r="F210" s="1"/>
  <c r="F196"/>
  <c r="F141"/>
  <c r="F71"/>
  <c r="F39"/>
  <c r="F22"/>
  <c r="P261"/>
  <c r="P260" s="1"/>
  <c r="Q54"/>
  <c r="Q53"/>
  <c r="Q295"/>
  <c r="H294"/>
  <c r="F333"/>
  <c r="Q334"/>
  <c r="F63"/>
  <c r="Q63" s="1"/>
  <c r="D348" s="1"/>
  <c r="C6" i="15" s="1"/>
  <c r="E7" i="17" s="1"/>
  <c r="F7" s="1"/>
  <c r="Q64" i="4"/>
  <c r="G110" i="11"/>
  <c r="G241"/>
  <c r="G322"/>
  <c r="G388"/>
  <c r="K110"/>
  <c r="K241"/>
  <c r="K322"/>
  <c r="K388"/>
  <c r="O5"/>
  <c r="O45"/>
  <c r="O388"/>
  <c r="E45"/>
  <c r="G5"/>
  <c r="G193"/>
  <c r="G300"/>
  <c r="G370"/>
  <c r="I5"/>
  <c r="I45"/>
  <c r="I193"/>
  <c r="I300"/>
  <c r="I370"/>
  <c r="K193"/>
  <c r="K300"/>
  <c r="K370"/>
  <c r="I110"/>
  <c r="I241"/>
  <c r="I322"/>
  <c r="I388"/>
  <c r="M5"/>
  <c r="E110"/>
  <c r="E241"/>
  <c r="E322"/>
  <c r="E388"/>
  <c r="G45"/>
  <c r="K5"/>
  <c r="K45"/>
  <c r="M45"/>
  <c r="E193"/>
  <c r="E300"/>
  <c r="E370"/>
  <c r="E5"/>
  <c r="F294" i="4" l="1"/>
  <c r="Q39"/>
  <c r="N68"/>
  <c r="H4"/>
  <c r="L68"/>
  <c r="J4"/>
  <c r="C34" i="15"/>
  <c r="F4" i="4"/>
  <c r="BB115" i="14"/>
  <c r="BB130"/>
  <c r="BB125"/>
  <c r="C436" i="11"/>
  <c r="D437" s="1"/>
  <c r="E16" i="16" s="1"/>
  <c r="D92"/>
  <c r="P370" i="11"/>
  <c r="C432" s="1"/>
  <c r="D10" i="16" s="1"/>
  <c r="E24" i="17" s="1"/>
  <c r="F24" s="1"/>
  <c r="P193" i="11"/>
  <c r="C428" s="1"/>
  <c r="D6" i="16" s="1"/>
  <c r="E20" i="17" s="1"/>
  <c r="F20" s="1"/>
  <c r="C514" i="11"/>
  <c r="D517" s="1"/>
  <c r="E98" i="16" s="1"/>
  <c r="P322" i="11"/>
  <c r="C431" s="1"/>
  <c r="D9" i="16" s="1"/>
  <c r="E23" i="17" s="1"/>
  <c r="F23" s="1"/>
  <c r="P110" i="11"/>
  <c r="C427" s="1"/>
  <c r="D5" i="16" s="1"/>
  <c r="E19" i="17" s="1"/>
  <c r="F19" s="1"/>
  <c r="BB140" i="14"/>
  <c r="D96" i="16"/>
  <c r="D99" s="1"/>
  <c r="P68" i="4"/>
  <c r="P300" i="11"/>
  <c r="C430" s="1"/>
  <c r="D8" i="16" s="1"/>
  <c r="E22" i="17" s="1"/>
  <c r="F22" s="1"/>
  <c r="Q22" i="4"/>
  <c r="Q196"/>
  <c r="Q319"/>
  <c r="N4"/>
  <c r="M341" s="1"/>
  <c r="J68"/>
  <c r="Q141"/>
  <c r="D19" i="15"/>
  <c r="E365" i="4"/>
  <c r="D25" i="15" s="1"/>
  <c r="E363" i="4"/>
  <c r="D23" i="15" s="1"/>
  <c r="E361" i="4"/>
  <c r="D21" i="15" s="1"/>
  <c r="E364" i="4"/>
  <c r="D24" i="15" s="1"/>
  <c r="E362" i="4"/>
  <c r="D22" i="15" s="1"/>
  <c r="E360" i="4"/>
  <c r="D20" i="15" s="1"/>
  <c r="H68" i="4"/>
  <c r="G341" s="1"/>
  <c r="Q294"/>
  <c r="D353" s="1"/>
  <c r="C11" i="15" s="1"/>
  <c r="E12" i="17" s="1"/>
  <c r="F12" s="1"/>
  <c r="P310" i="4"/>
  <c r="Q310" s="1"/>
  <c r="D354" s="1"/>
  <c r="C12" i="15" s="1"/>
  <c r="E13" i="17" s="1"/>
  <c r="F13" s="1"/>
  <c r="D371" i="4"/>
  <c r="E368" s="1"/>
  <c r="D31" i="15" s="1"/>
  <c r="D449" i="4"/>
  <c r="E443" s="1"/>
  <c r="D109" i="15" s="1"/>
  <c r="C47"/>
  <c r="Q211" i="4"/>
  <c r="Q261"/>
  <c r="K341"/>
  <c r="I341"/>
  <c r="Q260"/>
  <c r="D351" s="1"/>
  <c r="C9" i="15" s="1"/>
  <c r="E10" i="17" s="1"/>
  <c r="F10" s="1"/>
  <c r="Q210" i="4"/>
  <c r="D350" s="1"/>
  <c r="C8" i="15" s="1"/>
  <c r="E9" i="17" s="1"/>
  <c r="F9" s="1"/>
  <c r="F68" i="4"/>
  <c r="Q71"/>
  <c r="Q333"/>
  <c r="D355" s="1"/>
  <c r="C13" i="15" s="1"/>
  <c r="E14" i="17" s="1"/>
  <c r="F14" s="1"/>
  <c r="J421" i="11"/>
  <c r="L421"/>
  <c r="H421"/>
  <c r="F421"/>
  <c r="N421"/>
  <c r="P388"/>
  <c r="C433" s="1"/>
  <c r="D11" i="16" s="1"/>
  <c r="E25" i="17" s="1"/>
  <c r="P241" i="11"/>
  <c r="C429" s="1"/>
  <c r="D7" i="16" s="1"/>
  <c r="E21" i="17" s="1"/>
  <c r="F21" s="1"/>
  <c r="P45" i="11"/>
  <c r="C426" s="1"/>
  <c r="D4" i="16" s="1"/>
  <c r="E18" i="17" s="1"/>
  <c r="F18" s="1"/>
  <c r="P5" i="11"/>
  <c r="D421"/>
  <c r="D507" l="1"/>
  <c r="E86" i="16" s="1"/>
  <c r="D515" i="11"/>
  <c r="E96" i="16" s="1"/>
  <c r="D516" i="11"/>
  <c r="E97" i="16" s="1"/>
  <c r="D502" i="11"/>
  <c r="D474"/>
  <c r="E53" i="16" s="1"/>
  <c r="D445" i="11"/>
  <c r="E24" i="16" s="1"/>
  <c r="O341" i="4"/>
  <c r="E370"/>
  <c r="D33" i="15" s="1"/>
  <c r="E429" i="4"/>
  <c r="D95" i="15" s="1"/>
  <c r="Q68" i="4"/>
  <c r="D349" s="1"/>
  <c r="C7" i="15" s="1"/>
  <c r="E8" i="17" s="1"/>
  <c r="F8" s="1"/>
  <c r="D493" i="11"/>
  <c r="E81" i="16" s="1"/>
  <c r="C425" i="11"/>
  <c r="D3" i="16" s="1"/>
  <c r="D12" s="1"/>
  <c r="E17" i="17"/>
  <c r="F17" s="1"/>
  <c r="C115" i="15"/>
  <c r="BB120" i="14"/>
  <c r="F25" i="17"/>
  <c r="E26"/>
  <c r="F26" s="1"/>
  <c r="P421" i="11"/>
  <c r="BB105" i="14" s="1"/>
  <c r="D26" i="15"/>
  <c r="E366" i="4"/>
  <c r="E369"/>
  <c r="D32" i="15" s="1"/>
  <c r="E438" i="4"/>
  <c r="D104" i="15" s="1"/>
  <c r="E410" i="4"/>
  <c r="D76" i="15" s="1"/>
  <c r="E373" i="4"/>
  <c r="D39" i="15" s="1"/>
  <c r="E381" i="4"/>
  <c r="D47" i="15" s="1"/>
  <c r="E341" i="4"/>
  <c r="Q4"/>
  <c r="E5" i="17" s="1"/>
  <c r="E99" i="16" l="1"/>
  <c r="E72"/>
  <c r="E92" s="1"/>
  <c r="E15" i="17"/>
  <c r="BB90" i="14" s="1"/>
  <c r="C434" i="11"/>
  <c r="D425" s="1"/>
  <c r="E3" i="16" s="1"/>
  <c r="D30" i="14"/>
  <c r="E371" i="4"/>
  <c r="D34" i="15" s="1"/>
  <c r="D115"/>
  <c r="Q341" i="4"/>
  <c r="BB95" i="14" s="1"/>
  <c r="D346" i="4"/>
  <c r="D432" i="11" l="1"/>
  <c r="E10" i="16" s="1"/>
  <c r="D427" i="11"/>
  <c r="E5" i="16" s="1"/>
  <c r="D433" i="11"/>
  <c r="E11" i="16" s="1"/>
  <c r="D428" i="11"/>
  <c r="E6" i="16" s="1"/>
  <c r="D431" i="11"/>
  <c r="E9" i="16" s="1"/>
  <c r="D426" i="11"/>
  <c r="E4" i="16" s="1"/>
  <c r="D430" i="11"/>
  <c r="E8" i="16" s="1"/>
  <c r="D429" i="11"/>
  <c r="E7" i="16" s="1"/>
  <c r="C4" i="15"/>
  <c r="D356" i="4"/>
  <c r="D434" i="11" l="1"/>
  <c r="E12" i="16"/>
  <c r="C14" i="15"/>
  <c r="E348" i="4"/>
  <c r="D6" i="15" s="1"/>
  <c r="E350" i="4"/>
  <c r="D8" i="15" s="1"/>
  <c r="E352" i="4"/>
  <c r="D10" i="15" s="1"/>
  <c r="E354" i="4"/>
  <c r="D12" i="15" s="1"/>
  <c r="E347" i="4"/>
  <c r="D5" i="15" s="1"/>
  <c r="E349" i="4"/>
  <c r="D7" i="15" s="1"/>
  <c r="E351" i="4"/>
  <c r="D9" i="15" s="1"/>
  <c r="E353" i="4"/>
  <c r="D11" i="15" s="1"/>
  <c r="E355" i="4"/>
  <c r="D13" i="15" s="1"/>
  <c r="E346" i="4"/>
  <c r="F5" i="17" l="1"/>
  <c r="F15"/>
  <c r="D4" i="15"/>
  <c r="E356" i="4"/>
  <c r="D14" i="15" s="1"/>
</calcChain>
</file>

<file path=xl/comments1.xml><?xml version="1.0" encoding="utf-8"?>
<comments xmlns="http://schemas.openxmlformats.org/spreadsheetml/2006/main">
  <authors>
    <author>Manuel Fonseca Villaseñor</author>
  </authors>
  <commentList>
    <comment ref="A1" authorId="0">
      <text>
        <r>
          <rPr>
            <b/>
            <sz val="14"/>
            <color indexed="9"/>
            <rFont val="Calibri"/>
            <family val="2"/>
            <scheme val="minor"/>
          </rPr>
          <t>R</t>
        </r>
        <r>
          <rPr>
            <sz val="14"/>
            <color indexed="9"/>
            <rFont val="Calibri"/>
            <family val="2"/>
            <scheme val="minor"/>
          </rPr>
          <t>ubro y</t>
        </r>
        <r>
          <rPr>
            <b/>
            <sz val="14"/>
            <color indexed="9"/>
            <rFont val="Calibri"/>
            <family val="2"/>
            <scheme val="minor"/>
          </rPr>
          <t xml:space="preserve"> T</t>
        </r>
        <r>
          <rPr>
            <sz val="14"/>
            <color indexed="9"/>
            <rFont val="Calibri"/>
            <family val="2"/>
            <scheme val="minor"/>
          </rPr>
          <t>ipo</t>
        </r>
      </text>
    </comment>
    <comment ref="B1" authorId="0">
      <text>
        <r>
          <rPr>
            <b/>
            <sz val="14"/>
            <color indexed="9"/>
            <rFont val="Calibri"/>
            <family val="2"/>
            <scheme val="minor"/>
          </rPr>
          <t>L</t>
        </r>
        <r>
          <rPr>
            <sz val="14"/>
            <color indexed="9"/>
            <rFont val="Calibri"/>
            <family val="2"/>
            <scheme val="minor"/>
          </rPr>
          <t xml:space="preserve">ey de </t>
        </r>
        <r>
          <rPr>
            <b/>
            <sz val="14"/>
            <color indexed="9"/>
            <rFont val="Calibri"/>
            <family val="2"/>
            <scheme val="minor"/>
          </rPr>
          <t>I</t>
        </r>
        <r>
          <rPr>
            <sz val="14"/>
            <color indexed="9"/>
            <rFont val="Calibri"/>
            <family val="2"/>
            <scheme val="minor"/>
          </rPr>
          <t>ngresos</t>
        </r>
      </text>
    </comment>
    <comment ref="C1" authorId="0">
      <text>
        <r>
          <rPr>
            <b/>
            <sz val="14"/>
            <color indexed="81"/>
            <rFont val="Tahoma"/>
            <family val="2"/>
          </rPr>
          <t>Importante:
Se recomienda leer las instrucciones previamente al llenado del presupuesto; para consultar estas de un clic en el icono de la imagen de admiración.</t>
        </r>
      </text>
    </comment>
    <comment ref="D1" authorId="0">
      <text>
        <r>
          <rPr>
            <b/>
            <sz val="14"/>
            <color indexed="9"/>
            <rFont val="Calibri"/>
            <family val="2"/>
            <scheme val="minor"/>
          </rPr>
          <t>T</t>
        </r>
        <r>
          <rPr>
            <sz val="14"/>
            <color indexed="9"/>
            <rFont val="Calibri"/>
            <family val="2"/>
            <scheme val="minor"/>
          </rPr>
          <t xml:space="preserve">ipo de </t>
        </r>
        <r>
          <rPr>
            <b/>
            <sz val="14"/>
            <color indexed="9"/>
            <rFont val="Calibri"/>
            <family val="2"/>
            <scheme val="minor"/>
          </rPr>
          <t>I</t>
        </r>
        <r>
          <rPr>
            <sz val="14"/>
            <color indexed="9"/>
            <rFont val="Calibri"/>
            <family val="2"/>
            <scheme val="minor"/>
          </rPr>
          <t>ngresos</t>
        </r>
      </text>
    </comment>
    <comment ref="E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G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I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K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M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O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List>
</comments>
</file>

<file path=xl/comments2.xml><?xml version="1.0" encoding="utf-8"?>
<comments xmlns="http://schemas.openxmlformats.org/spreadsheetml/2006/main">
  <authors>
    <author>Manuel Fonseca Villaseñor</author>
  </authors>
  <commentList>
    <comment ref="A1" authorId="0">
      <text>
        <r>
          <rPr>
            <b/>
            <sz val="14"/>
            <color indexed="9"/>
            <rFont val="Calibri"/>
            <family val="2"/>
            <scheme val="minor"/>
          </rPr>
          <t>O</t>
        </r>
        <r>
          <rPr>
            <sz val="14"/>
            <color indexed="9"/>
            <rFont val="Calibri"/>
            <family val="2"/>
            <scheme val="minor"/>
          </rPr>
          <t xml:space="preserve">bjeto del </t>
        </r>
        <r>
          <rPr>
            <b/>
            <sz val="14"/>
            <color indexed="9"/>
            <rFont val="Calibri"/>
            <family val="2"/>
            <scheme val="minor"/>
          </rPr>
          <t>G</t>
        </r>
        <r>
          <rPr>
            <sz val="14"/>
            <color indexed="9"/>
            <rFont val="Calibri"/>
            <family val="2"/>
            <scheme val="minor"/>
          </rPr>
          <t>asto</t>
        </r>
      </text>
    </comment>
    <comment ref="B1" authorId="0">
      <text>
        <r>
          <rPr>
            <b/>
            <sz val="14"/>
            <color indexed="81"/>
            <rFont val="Tahoma"/>
            <family val="2"/>
          </rPr>
          <t>Importante:
Se recomienda leer las instrucciones previamente al llenado del presupuesto; para consultar estas de un clic en el icono de la imagen de admiración.</t>
        </r>
      </text>
    </comment>
    <comment ref="C1" authorId="0">
      <text>
        <r>
          <rPr>
            <b/>
            <sz val="14"/>
            <color indexed="9"/>
            <rFont val="Calibri"/>
            <family val="2"/>
            <scheme val="minor"/>
          </rPr>
          <t>T</t>
        </r>
        <r>
          <rPr>
            <sz val="14"/>
            <color indexed="9"/>
            <rFont val="Calibri"/>
            <family val="2"/>
            <scheme val="minor"/>
          </rPr>
          <t xml:space="preserve">ipo de </t>
        </r>
        <r>
          <rPr>
            <b/>
            <sz val="14"/>
            <color indexed="9"/>
            <rFont val="Calibri"/>
            <family val="2"/>
            <scheme val="minor"/>
          </rPr>
          <t>G</t>
        </r>
        <r>
          <rPr>
            <sz val="14"/>
            <color indexed="9"/>
            <rFont val="Calibri"/>
            <family val="2"/>
            <scheme val="minor"/>
          </rPr>
          <t>asto</t>
        </r>
      </text>
    </comment>
    <comment ref="D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F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H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J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L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 ref="N2" authorId="0">
      <text>
        <r>
          <rPr>
            <b/>
            <sz val="14"/>
            <color indexed="9"/>
            <rFont val="Calibri"/>
            <family val="2"/>
          </rPr>
          <t>O</t>
        </r>
        <r>
          <rPr>
            <sz val="14"/>
            <color indexed="9"/>
            <rFont val="Calibri"/>
            <family val="2"/>
          </rPr>
          <t xml:space="preserve">rigen del </t>
        </r>
        <r>
          <rPr>
            <b/>
            <sz val="14"/>
            <color indexed="9"/>
            <rFont val="Calibri"/>
            <family val="2"/>
          </rPr>
          <t>R</t>
        </r>
        <r>
          <rPr>
            <sz val="14"/>
            <color indexed="9"/>
            <rFont val="Calibri"/>
            <family val="2"/>
          </rPr>
          <t>ecurso</t>
        </r>
      </text>
    </comment>
  </commentList>
</comments>
</file>

<file path=xl/comments3.xml><?xml version="1.0" encoding="utf-8"?>
<comments xmlns="http://schemas.openxmlformats.org/spreadsheetml/2006/main">
  <authors>
    <author>Manuel Fonseca Villaseñor</author>
  </authors>
  <commentList>
    <comment ref="A1" authorId="0">
      <text>
        <r>
          <rPr>
            <b/>
            <sz val="14"/>
            <color indexed="9"/>
            <rFont val="Calibri"/>
            <family val="2"/>
            <scheme val="minor"/>
          </rPr>
          <t>U</t>
        </r>
        <r>
          <rPr>
            <sz val="14"/>
            <color indexed="9"/>
            <rFont val="Calibri"/>
            <family val="2"/>
            <scheme val="minor"/>
          </rPr>
          <t>nidad</t>
        </r>
        <r>
          <rPr>
            <b/>
            <sz val="14"/>
            <color indexed="9"/>
            <rFont val="Calibri"/>
            <family val="2"/>
            <scheme val="minor"/>
          </rPr>
          <t xml:space="preserve"> A</t>
        </r>
        <r>
          <rPr>
            <sz val="14"/>
            <color indexed="9"/>
            <rFont val="Calibri"/>
            <family val="2"/>
            <scheme val="minor"/>
          </rPr>
          <t>dministrativa</t>
        </r>
      </text>
    </comment>
  </commentList>
</comments>
</file>

<file path=xl/comments4.xml><?xml version="1.0" encoding="utf-8"?>
<comments xmlns="http://schemas.openxmlformats.org/spreadsheetml/2006/main">
  <authors>
    <author>Manuel Fonseca Villaseñor</author>
  </authors>
  <commentList>
    <comment ref="A1" authorId="0">
      <text>
        <r>
          <rPr>
            <b/>
            <sz val="14"/>
            <color indexed="9"/>
            <rFont val="Calibri"/>
            <family val="2"/>
            <scheme val="minor"/>
          </rPr>
          <t>T</t>
        </r>
        <r>
          <rPr>
            <sz val="14"/>
            <color indexed="9"/>
            <rFont val="Calibri"/>
            <family val="2"/>
            <scheme val="minor"/>
          </rPr>
          <t>ipo de</t>
        </r>
        <r>
          <rPr>
            <b/>
            <sz val="14"/>
            <color indexed="9"/>
            <rFont val="Calibri"/>
            <family val="2"/>
            <scheme val="minor"/>
          </rPr>
          <t xml:space="preserve"> I</t>
        </r>
        <r>
          <rPr>
            <sz val="14"/>
            <color indexed="9"/>
            <rFont val="Calibri"/>
            <family val="2"/>
            <scheme val="minor"/>
          </rPr>
          <t>ngreso</t>
        </r>
      </text>
    </comment>
  </commentList>
</comments>
</file>

<file path=xl/comments5.xml><?xml version="1.0" encoding="utf-8"?>
<comments xmlns="http://schemas.openxmlformats.org/spreadsheetml/2006/main">
  <authors>
    <author>Manuel Fonseca Villaseñor</author>
  </authors>
  <commentList>
    <comment ref="A1" authorId="0">
      <text>
        <r>
          <rPr>
            <b/>
            <sz val="14"/>
            <color indexed="9"/>
            <rFont val="Calibri"/>
            <family val="2"/>
            <scheme val="minor"/>
          </rPr>
          <t>R</t>
        </r>
        <r>
          <rPr>
            <sz val="14"/>
            <color indexed="9"/>
            <rFont val="Calibri"/>
            <family val="2"/>
            <scheme val="minor"/>
          </rPr>
          <t>ubro y</t>
        </r>
        <r>
          <rPr>
            <b/>
            <sz val="14"/>
            <color indexed="9"/>
            <rFont val="Calibri"/>
            <family val="2"/>
            <scheme val="minor"/>
          </rPr>
          <t xml:space="preserve"> T</t>
        </r>
        <r>
          <rPr>
            <sz val="14"/>
            <color indexed="9"/>
            <rFont val="Calibri"/>
            <family val="2"/>
            <scheme val="minor"/>
          </rPr>
          <t>ipo</t>
        </r>
      </text>
    </comment>
    <comment ref="B1" authorId="0">
      <text>
        <r>
          <rPr>
            <b/>
            <sz val="14"/>
            <color indexed="9"/>
            <rFont val="Calibri"/>
            <family val="2"/>
            <scheme val="minor"/>
          </rPr>
          <t>L</t>
        </r>
        <r>
          <rPr>
            <sz val="14"/>
            <color indexed="9"/>
            <rFont val="Calibri"/>
            <family val="2"/>
            <scheme val="minor"/>
          </rPr>
          <t xml:space="preserve">ey de </t>
        </r>
        <r>
          <rPr>
            <b/>
            <sz val="14"/>
            <color indexed="9"/>
            <rFont val="Calibri"/>
            <family val="2"/>
            <scheme val="minor"/>
          </rPr>
          <t>I</t>
        </r>
        <r>
          <rPr>
            <sz val="14"/>
            <color indexed="9"/>
            <rFont val="Calibri"/>
            <family val="2"/>
            <scheme val="minor"/>
          </rPr>
          <t>ngresos</t>
        </r>
      </text>
    </comment>
  </commentList>
</comments>
</file>

<file path=xl/comments6.xml><?xml version="1.0" encoding="utf-8"?>
<comments xmlns="http://schemas.openxmlformats.org/spreadsheetml/2006/main">
  <authors>
    <author>Manuel Fonseca Villaseñor</author>
  </authors>
  <commentList>
    <comment ref="A1" authorId="0">
      <text>
        <r>
          <rPr>
            <b/>
            <sz val="14"/>
            <color indexed="9"/>
            <rFont val="Calibri"/>
            <family val="2"/>
            <scheme val="minor"/>
          </rPr>
          <t>F</t>
        </r>
        <r>
          <rPr>
            <sz val="14"/>
            <color indexed="9"/>
            <rFont val="Calibri"/>
            <family val="2"/>
            <scheme val="minor"/>
          </rPr>
          <t>inalidades</t>
        </r>
      </text>
    </comment>
    <comment ref="B1" authorId="0">
      <text>
        <r>
          <rPr>
            <b/>
            <sz val="14"/>
            <color indexed="9"/>
            <rFont val="Calibri"/>
            <family val="2"/>
            <scheme val="minor"/>
          </rPr>
          <t>F</t>
        </r>
        <r>
          <rPr>
            <sz val="14"/>
            <color indexed="9"/>
            <rFont val="Calibri"/>
            <family val="2"/>
            <scheme val="minor"/>
          </rPr>
          <t>unció</t>
        </r>
        <r>
          <rPr>
            <b/>
            <sz val="14"/>
            <color indexed="9"/>
            <rFont val="Calibri"/>
            <family val="2"/>
            <scheme val="minor"/>
          </rPr>
          <t>n</t>
        </r>
      </text>
    </comment>
    <comment ref="C1" authorId="0">
      <text>
        <r>
          <rPr>
            <b/>
            <sz val="14"/>
            <color indexed="9"/>
            <rFont val="Calibri"/>
            <family val="2"/>
            <scheme val="minor"/>
          </rPr>
          <t>S</t>
        </r>
        <r>
          <rPr>
            <sz val="14"/>
            <color indexed="9"/>
            <rFont val="Calibri"/>
            <family val="2"/>
            <scheme val="minor"/>
          </rPr>
          <t>ub</t>
        </r>
        <r>
          <rPr>
            <b/>
            <sz val="14"/>
            <color indexed="9"/>
            <rFont val="Calibri"/>
            <family val="2"/>
            <scheme val="minor"/>
          </rPr>
          <t>f</t>
        </r>
        <r>
          <rPr>
            <sz val="14"/>
            <color indexed="9"/>
            <rFont val="Calibri"/>
            <family val="2"/>
            <scheme val="minor"/>
          </rPr>
          <t>unción</t>
        </r>
      </text>
    </comment>
  </commentList>
</comments>
</file>

<file path=xl/comments7.xml><?xml version="1.0" encoding="utf-8"?>
<comments xmlns="http://schemas.openxmlformats.org/spreadsheetml/2006/main">
  <authors>
    <author>Manuel Fonseca Villaseñor</author>
  </authors>
  <commentList>
    <comment ref="A1" authorId="0">
      <text>
        <r>
          <rPr>
            <b/>
            <sz val="14"/>
            <color indexed="9"/>
            <rFont val="Calibri"/>
            <family val="2"/>
            <scheme val="minor"/>
          </rPr>
          <t>O</t>
        </r>
        <r>
          <rPr>
            <sz val="14"/>
            <color indexed="9"/>
            <rFont val="Calibri"/>
            <family val="2"/>
            <scheme val="minor"/>
          </rPr>
          <t>bjeto del</t>
        </r>
        <r>
          <rPr>
            <b/>
            <sz val="14"/>
            <color indexed="9"/>
            <rFont val="Calibri"/>
            <family val="2"/>
            <scheme val="minor"/>
          </rPr>
          <t xml:space="preserve"> G</t>
        </r>
        <r>
          <rPr>
            <sz val="14"/>
            <color indexed="9"/>
            <rFont val="Calibri"/>
            <family val="2"/>
            <scheme val="minor"/>
          </rPr>
          <t>asto</t>
        </r>
      </text>
    </comment>
  </commentList>
</comments>
</file>

<file path=xl/comments8.xml><?xml version="1.0" encoding="utf-8"?>
<comments xmlns="http://schemas.openxmlformats.org/spreadsheetml/2006/main">
  <authors>
    <author>Manuel Fonseca Villaseñor</author>
  </authors>
  <commentList>
    <comment ref="A1" authorId="0">
      <text>
        <r>
          <rPr>
            <b/>
            <sz val="14"/>
            <color indexed="9"/>
            <rFont val="Calibri"/>
            <family val="2"/>
            <scheme val="minor"/>
          </rPr>
          <t>T</t>
        </r>
        <r>
          <rPr>
            <sz val="14"/>
            <color indexed="9"/>
            <rFont val="Calibri"/>
            <family val="2"/>
            <scheme val="minor"/>
          </rPr>
          <t>ipo de</t>
        </r>
        <r>
          <rPr>
            <b/>
            <sz val="14"/>
            <color indexed="9"/>
            <rFont val="Calibri"/>
            <family val="2"/>
            <scheme val="minor"/>
          </rPr>
          <t xml:space="preserve"> G</t>
        </r>
        <r>
          <rPr>
            <sz val="14"/>
            <color indexed="9"/>
            <rFont val="Calibri"/>
            <family val="2"/>
            <scheme val="minor"/>
          </rPr>
          <t>asto</t>
        </r>
      </text>
    </comment>
  </commentList>
</comments>
</file>

<file path=xl/comments9.xml><?xml version="1.0" encoding="utf-8"?>
<comments xmlns="http://schemas.openxmlformats.org/spreadsheetml/2006/main">
  <authors>
    <author>Manuel Fonseca Villaseñor</author>
  </authors>
  <commentList>
    <comment ref="A1" authorId="0">
      <text>
        <r>
          <rPr>
            <b/>
            <sz val="14"/>
            <color indexed="9"/>
            <rFont val="Calibri"/>
            <family val="2"/>
            <scheme val="minor"/>
          </rPr>
          <t>O</t>
        </r>
        <r>
          <rPr>
            <sz val="14"/>
            <color indexed="9"/>
            <rFont val="Calibri"/>
            <family val="2"/>
            <scheme val="minor"/>
          </rPr>
          <t>rigen del</t>
        </r>
        <r>
          <rPr>
            <b/>
            <sz val="14"/>
            <color indexed="9"/>
            <rFont val="Calibri"/>
            <family val="2"/>
            <scheme val="minor"/>
          </rPr>
          <t xml:space="preserve"> R</t>
        </r>
        <r>
          <rPr>
            <sz val="14"/>
            <color indexed="9"/>
            <rFont val="Calibri"/>
            <family val="2"/>
            <scheme val="minor"/>
          </rPr>
          <t>ecurso</t>
        </r>
      </text>
    </comment>
  </commentList>
</comments>
</file>

<file path=xl/sharedStrings.xml><?xml version="1.0" encoding="utf-8"?>
<sst xmlns="http://schemas.openxmlformats.org/spreadsheetml/2006/main" count="2994" uniqueCount="1623">
  <si>
    <t>SERVICIOS PERSONALES</t>
  </si>
  <si>
    <t>REMUNERACIONES AL PERSONAL DE CARÁCTER PERMANENTE</t>
  </si>
  <si>
    <t>Dietas</t>
  </si>
  <si>
    <t>Haberes</t>
  </si>
  <si>
    <t>Sueldos base al personal permanente</t>
  </si>
  <si>
    <t>REMUNERACIONES AL PERSONAL DE CARÁCTER TRANSITORIO</t>
  </si>
  <si>
    <t>Honorarios asimilables a salarios</t>
  </si>
  <si>
    <t>Sueldos base al personal eventual</t>
  </si>
  <si>
    <t>Retribuciones por servicios de carácter social</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</si>
  <si>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</si>
  <si>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</si>
  <si>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</si>
  <si>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</si>
  <si>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</si>
  <si>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</si>
  <si>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</si>
  <si>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</si>
  <si>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</si>
  <si>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</si>
  <si>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</si>
  <si>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</si>
  <si>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</si>
  <si>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</si>
  <si>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Cuotas para el fondo de ahorro y fondo de trabajo</t>
  </si>
  <si>
    <t>Indemnizaciones</t>
  </si>
  <si>
    <t>Prestaciones y haberes de retiro</t>
  </si>
  <si>
    <t>Prestaciones contractuales</t>
  </si>
  <si>
    <t>Otras prestaciones sociales y económicas</t>
  </si>
  <si>
    <t>PREVISIONES</t>
  </si>
  <si>
    <t>IMPUESTO SOBRE NÓMINAS Y OTROS QUE SE DERIVEN DE UNA RELACIÓN LABORAL</t>
  </si>
  <si>
    <t>Previsiones de carácter laboral, económica y de seguridad social</t>
  </si>
  <si>
    <t>Estímulos</t>
  </si>
  <si>
    <t>Recompensas</t>
  </si>
  <si>
    <t>Impuesto sobre nóminas</t>
  </si>
  <si>
    <t>Otros impuestos derivados de una relación laboral</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</si>
  <si>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</si>
  <si>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</si>
  <si>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</si>
  <si>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</si>
  <si>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</si>
  <si>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</si>
  <si>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</si>
  <si>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</si>
  <si>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</si>
  <si>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</si>
  <si>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</si>
  <si>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</si>
  <si>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</si>
  <si>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</si>
  <si>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</si>
  <si>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</si>
  <si>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Combustibles, lubricantes, aditivos, carbón y sus derivados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</si>
  <si>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</si>
  <si>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</si>
  <si>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</si>
  <si>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</si>
  <si>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</si>
  <si>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</si>
  <si>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</si>
  <si>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</si>
  <si>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</si>
  <si>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</si>
  <si>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Artículos metálicos para la construcción</t>
  </si>
  <si>
    <t>Materiales complementarios</t>
  </si>
  <si>
    <t>Otros materiales y artículos de construcción y reparación</t>
  </si>
  <si>
    <t>Productos químicos básicos</t>
  </si>
  <si>
    <t>Fertilizantes, pesticidas y otros agroquímicos</t>
  </si>
  <si>
    <t>Materiales, accesorios y suministros de laboratorio</t>
  </si>
  <si>
    <t>Otros productos químicos</t>
  </si>
  <si>
    <t>Materiales, accesorios y suministros médicos</t>
  </si>
  <si>
    <t>Fibras sintéticas, hules plásticos y derivados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</si>
  <si>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</si>
  <si>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</si>
  <si>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</si>
  <si>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</si>
  <si>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</si>
  <si>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</si>
  <si>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</si>
  <si>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</si>
  <si>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</si>
  <si>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</si>
  <si>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</si>
  <si>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</si>
  <si>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HERRAMIENTAS, REFACCIONES Y ACCESORIOS MENORES</t>
  </si>
  <si>
    <t>Herramientas menores</t>
  </si>
  <si>
    <t>Refacciones y accesorios menores de edificios</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</si>
  <si>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</si>
  <si>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</si>
  <si>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</si>
  <si>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</si>
  <si>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</si>
  <si>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</si>
  <si>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</si>
  <si>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</si>
  <si>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</si>
  <si>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</si>
  <si>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</si>
  <si>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</si>
  <si>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</si>
  <si>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acceso de Internet, redes y procedimiento de información</t>
  </si>
  <si>
    <t>Servicios postales y telegráficos</t>
  </si>
  <si>
    <t>Servicios integrales y otros servicios</t>
  </si>
  <si>
    <t>SERVICIOS DE ARRENDAMIENTO</t>
  </si>
  <si>
    <t>Arrendamiento de terrenos</t>
  </si>
  <si>
    <t>Arrendamiento de edificios</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</si>
  <si>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</si>
  <si>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</si>
  <si>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</si>
  <si>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</si>
  <si>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</si>
  <si>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</si>
  <si>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</si>
  <si>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</si>
  <si>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</si>
  <si>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</si>
  <si>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protección y seguridad</t>
  </si>
  <si>
    <t>Servicios de vigilancia</t>
  </si>
  <si>
    <t>Servicios profesionales, científicos y técnicos integrales</t>
  </si>
  <si>
    <t>SERVICIOS FINANCIEROS, BANCARIOS Y COMERCIALES</t>
  </si>
  <si>
    <t>Servicios de cobranza, investigación crediticia y similar</t>
  </si>
  <si>
    <t>Servicios de recaudación, traslado y custodia de valores</t>
  </si>
  <si>
    <t>Seguro de bienes patrimoniales</t>
  </si>
  <si>
    <t>Almacenaje, envase y embalaje</t>
  </si>
  <si>
    <t>Fletes y maniobras</t>
  </si>
  <si>
    <t>Comisiones por ventas</t>
  </si>
  <si>
    <t>Servicios financieros, bancarios y comerciales integrales</t>
  </si>
  <si>
    <t>Servicios legales, de contabilidad, auditoría y relacionados</t>
  </si>
  <si>
    <t>Conservación y mantenimiento menor de inmuebles</t>
  </si>
  <si>
    <t>Instalación, reparación y mantenimiento de equipo e instrumental médico y de laboratorio</t>
  </si>
  <si>
    <t>Reparación y mantenimiento de equipo de defensa y seguridad</t>
  </si>
  <si>
    <t>Servicios de limpieza y manejo de desechos</t>
  </si>
  <si>
    <t>Servicios de jardinería y fumigación</t>
  </si>
  <si>
    <t>Reparación y mantenimiento de equipo de transporte</t>
  </si>
  <si>
    <t>SERVICIOS DE COMUNICACIÓN SOCIAL Y PUBLICIDAD</t>
  </si>
  <si>
    <t>Servicios de revelado de  fotografías</t>
  </si>
  <si>
    <t>Servicio de creación y difusión de contenido exclusivamente a  través de Internet</t>
  </si>
  <si>
    <t>Otros servicios de información</t>
  </si>
  <si>
    <t>Pasajes aéreos</t>
  </si>
  <si>
    <t>Pasajes terrestres</t>
  </si>
  <si>
    <t>Viáticos en el país</t>
  </si>
  <si>
    <t xml:space="preserve">Viáticos en el extranjero </t>
  </si>
  <si>
    <t>Gastos de instalación y traslado de menaje</t>
  </si>
  <si>
    <t>SERVICIOS OFICIALES</t>
  </si>
  <si>
    <t>Congresos y convenciones</t>
  </si>
  <si>
    <t>Gastos de representación</t>
  </si>
  <si>
    <t>Gastos de orden  social y cultural</t>
  </si>
  <si>
    <t>OTROS SERVICIOS GENERALES</t>
  </si>
  <si>
    <t>Servicios funerarios y de cementerios</t>
  </si>
  <si>
    <t>Impuestos y derechos</t>
  </si>
  <si>
    <t>Sentencias y resoluciones judiciales</t>
  </si>
  <si>
    <t>Penas, multas, accesorios y actualizaciones</t>
  </si>
  <si>
    <t>Otros gastos por responsabilidades</t>
  </si>
  <si>
    <t>Impuestos y derechos de importación</t>
  </si>
  <si>
    <t>Otros servicios generales</t>
  </si>
  <si>
    <t>TRANSFERENCIAS, ASIGNACIONES, SUBSIDIOS Y OTRAS  AYUDAS</t>
  </si>
  <si>
    <t>Asignaciones presupuestarias al Poder Ejecutivo</t>
  </si>
  <si>
    <t>Asignaciones presupuestarias al Poder Legislativo</t>
  </si>
  <si>
    <t>Asignaciones presupuestarias al Poder Judicial</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</si>
  <si>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</si>
  <si>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</si>
  <si>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</si>
  <si>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SUBSIDIOS Y SUBVENCIONES</t>
  </si>
  <si>
    <t>Subsidios a la producción</t>
  </si>
  <si>
    <t>Subsidios a la distribución</t>
  </si>
  <si>
    <t>Subsidios a la inversión</t>
  </si>
  <si>
    <t xml:space="preserve">Subsidios a la vivienda </t>
  </si>
  <si>
    <t>Subvenciones al consumo</t>
  </si>
  <si>
    <t>AYUDAS SOCIALES</t>
  </si>
  <si>
    <t xml:space="preserve">Ayudas sociales a personas </t>
  </si>
  <si>
    <t>Becas y otras ayudas para programas de capacitación</t>
  </si>
  <si>
    <t>Ayudas por desastres naturales y otros siniestros</t>
  </si>
  <si>
    <t>PENSIONES Y JUBILACIONES</t>
  </si>
  <si>
    <t>Pensiones</t>
  </si>
  <si>
    <t>Jubilaciones</t>
  </si>
  <si>
    <t>Transferencias a fideicomisos del Poder Ejecutivo</t>
  </si>
  <si>
    <t>Transferencias a fideicomisos del Poder Legislativo</t>
  </si>
  <si>
    <t>Transferencias a fideicomisos  de  instituciones públicas financieras</t>
  </si>
  <si>
    <t>TRANSFERENCIAS AL EXTERIOR</t>
  </si>
  <si>
    <t>Transferencias para gobiernos extranjeros</t>
  </si>
  <si>
    <t>Transferencias para organismos internacionales</t>
  </si>
  <si>
    <t xml:space="preserve">Muebles de oficina y estantería </t>
  </si>
  <si>
    <t>Muebles, excepto de oficina y estantería</t>
  </si>
  <si>
    <t>Equipo de cómputo de tecnologías de la información</t>
  </si>
  <si>
    <t>Otros mobiliarios y equipos de administración</t>
  </si>
  <si>
    <t>MOBILIARIO Y EQUIPO EDUCACIONAL Y RECREATIVO</t>
  </si>
  <si>
    <t>Aparatos deportivos</t>
  </si>
  <si>
    <t xml:space="preserve">Otro mobiliario y equipo educacional y recreativo </t>
  </si>
  <si>
    <t>Equipo médico y de laboratorio</t>
  </si>
  <si>
    <t>Instrumental médico y laboratorio</t>
  </si>
  <si>
    <t>Transferencias para el sector privado externo</t>
  </si>
  <si>
    <t xml:space="preserve">BIENES MUEBLES, INMUEBLES E  INTANGIBLES </t>
  </si>
  <si>
    <t>Automóviles y camiones</t>
  </si>
  <si>
    <t>Equipo aeroespacial</t>
  </si>
  <si>
    <t>Equipo ferroviario</t>
  </si>
  <si>
    <t>Embarcaciones</t>
  </si>
  <si>
    <t>Otros equipo de transporte</t>
  </si>
  <si>
    <t>EQUIPO DE DEFENSA Y SEGURIDAD</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</si>
  <si>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</si>
  <si>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</si>
  <si>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</si>
  <si>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</si>
  <si>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</si>
  <si>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</si>
  <si>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Herramientas y máquinas-herramienta</t>
  </si>
  <si>
    <t>Otros equipos</t>
  </si>
  <si>
    <t>Bovinos</t>
  </si>
  <si>
    <t>Porcinos</t>
  </si>
  <si>
    <t>Aves</t>
  </si>
  <si>
    <t>Peces y acuicultura</t>
  </si>
  <si>
    <t>Equinos</t>
  </si>
  <si>
    <t>Otros activos biológicos</t>
  </si>
  <si>
    <t>BIENES INMUEBLES</t>
  </si>
  <si>
    <t>Terrenos</t>
  </si>
  <si>
    <t xml:space="preserve">Viviendas </t>
  </si>
  <si>
    <t>Edificios no residenciales</t>
  </si>
  <si>
    <t>Otros bienes inmuebles</t>
  </si>
  <si>
    <t>ACTIVOS INTANGIBLES</t>
  </si>
  <si>
    <t>Marcas</t>
  </si>
  <si>
    <t>Derechos</t>
  </si>
  <si>
    <t>Concesiones</t>
  </si>
  <si>
    <t>Franquicias</t>
  </si>
  <si>
    <t>Licencias industriales, comerciales y otras</t>
  </si>
  <si>
    <t>Otros activos intangibles</t>
  </si>
  <si>
    <t>Patentes</t>
  </si>
  <si>
    <t>Edificación habitacional</t>
  </si>
  <si>
    <t>Edificación no  habitacional</t>
  </si>
  <si>
    <t>División de terrenos y construcción de obras de urbanización</t>
  </si>
  <si>
    <t>Construcción de vías de comunicación</t>
  </si>
  <si>
    <t>Otras construcciones de ingeniería civil u obra pesada</t>
  </si>
  <si>
    <t>Trabajo de acabados en edificaciones  y otros trabajos especializados</t>
  </si>
  <si>
    <t>Edificación no habitacional</t>
  </si>
  <si>
    <t>Instalaciones y equipamiento en construcciones</t>
  </si>
  <si>
    <t>Trabajos de acabados en edificaciones y otros trabajos especializados</t>
  </si>
  <si>
    <t>PROYECTOS PRODUCTIVOS Y ACCIONES DE FOMENTO</t>
  </si>
  <si>
    <t>Ejecución de proyectos productivos no incluidos en conceptos anteriores de este capítulo</t>
  </si>
  <si>
    <t>INVERSIONES FINANCIERAS Y OTRAS PROVISIONES</t>
  </si>
  <si>
    <t>INVERSIONES PARA EL FOMENTO DE ACTIVIDADES PRODUCTIVAS</t>
  </si>
  <si>
    <t>Acciones y participaciones de capital en el sector externo con fines de política económica</t>
  </si>
  <si>
    <t>Acciones y participaciones de capital en el sector externo con fines de gestión  de liquidez</t>
  </si>
  <si>
    <t>Bonos</t>
  </si>
  <si>
    <t>Valores representativos de deuda  adquiridos con fines de gestión de liquidez</t>
  </si>
  <si>
    <t>Obligaciones negociables adquiridas con fines de gestión de liquidez</t>
  </si>
  <si>
    <t>Otros valores</t>
  </si>
  <si>
    <t>Concesión de préstamos al sector privado con fines de política económica</t>
  </si>
  <si>
    <t>Concesión de préstamos al sector privado con fines de gestión de liquidez</t>
  </si>
  <si>
    <t>Concesión de  préstamos al sector externo con fines de gestión de liquidez</t>
  </si>
  <si>
    <t>INVERSIONES EN FIDEICOMISOS, MANDATOS Y OTROS  ANÁLOGOS</t>
  </si>
  <si>
    <t>CONCESIÓN DE PRÉSTAMOS</t>
  </si>
  <si>
    <t>Inversiones en fideicomisos del Poder Legislativo</t>
  </si>
  <si>
    <t>Inversiones en fideicomisos del Poder Judicial</t>
  </si>
  <si>
    <t>Inversiones en fideicomisos públicos empresariales y no financieros</t>
  </si>
  <si>
    <t xml:space="preserve">Inversiones en fideicomisos públicos financieros </t>
  </si>
  <si>
    <t>Inversiones en fideicomisos de entidades federativas</t>
  </si>
  <si>
    <t>Inversiones en fideicomisos de municipios</t>
  </si>
  <si>
    <t>Inversiones en fideicomisos del Poder Ejecutivo</t>
  </si>
  <si>
    <t>Inversiones en fideicomisos públicos no empresariales y no financieros</t>
  </si>
  <si>
    <t>Fideicomisos de empresas privadas y particulares</t>
  </si>
  <si>
    <t>OTRAS INVERSIONES FINANCIERAS</t>
  </si>
  <si>
    <t>Depósitos a largo plazo en moneda extranjera</t>
  </si>
  <si>
    <t>PROVISIONES PARA CONTINGENCIAS Y OTRAS EROGACIONES ESPECIALES</t>
  </si>
  <si>
    <t>Contingencias  por fenómenos naturales</t>
  </si>
  <si>
    <t>Contingencias socioeconómicas</t>
  </si>
  <si>
    <t>Otras erogaciones especiales</t>
  </si>
  <si>
    <t>PARTICIPACIONES Y APORTACIONES</t>
  </si>
  <si>
    <t>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</si>
  <si>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</si>
  <si>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</si>
  <si>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</si>
  <si>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</si>
  <si>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</si>
  <si>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</si>
  <si>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</si>
  <si>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</si>
  <si>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</si>
  <si>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</si>
  <si>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CONVENIOS</t>
  </si>
  <si>
    <t>Convenios de reasignación</t>
  </si>
  <si>
    <t>Convenios de descentralización</t>
  </si>
  <si>
    <t>Amortización de la deuda interna con instituciones de crédito</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</si>
  <si>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</si>
  <si>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</si>
  <si>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</si>
  <si>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</si>
  <si>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arrendamientos financieros internacionales</t>
  </si>
  <si>
    <t>Intereses de la deuda con organismos financieros internacionales</t>
  </si>
  <si>
    <t xml:space="preserve">Intereses de la deuda bilateral  </t>
  </si>
  <si>
    <t>Intereses por arrendamientos  financieros nacionales</t>
  </si>
  <si>
    <t>Intereses de la deuda interna con instituciones  de crédito</t>
  </si>
  <si>
    <t xml:space="preserve">Intereses de la deuda externa con instituciones de crédito </t>
  </si>
  <si>
    <t>Intereses por arrendamientos financieros internacionales</t>
  </si>
  <si>
    <t>Gastos de la deuda  pública externa</t>
  </si>
  <si>
    <t>COSTO POR COBERTURAS</t>
  </si>
  <si>
    <t>Costos por cobertura de la deuda pública interna</t>
  </si>
  <si>
    <t>Comisión de la deuda pública interna</t>
  </si>
  <si>
    <t>Costos por cobertura de la deuda pública externa</t>
  </si>
  <si>
    <t>APOYOS FINANCIEROS</t>
  </si>
  <si>
    <t>Apoyos a intermediarios financieros</t>
  </si>
  <si>
    <t>Apoyos a ahorradores y deudores del Sistema Financiero Nacional</t>
  </si>
  <si>
    <t>ADEUDOS DE EJERCICIOS FISCALES ANTERIORES (ADEFAS)</t>
  </si>
  <si>
    <t>ADEFAS</t>
  </si>
  <si>
    <t>Servicios financieros y bancarios</t>
  </si>
  <si>
    <t>Instalación, reparación y mantenimiento de equipo de cómputo y tecnología de la información</t>
  </si>
  <si>
    <t>Servicios integrales de traslado y viáticos</t>
  </si>
  <si>
    <t>Otros servicios de traslado y hospedaje</t>
  </si>
  <si>
    <t>Gastos de ceremonial</t>
  </si>
  <si>
    <t>Transferencias internas otorgadas a entidades paraestatales no empresariales y no financieras</t>
  </si>
  <si>
    <t>Ayudas sociales a instituciones de enseñanza</t>
  </si>
  <si>
    <t>Ayudas sociales a cooperativas</t>
  </si>
  <si>
    <t>Carrocerías  y remolques</t>
  </si>
  <si>
    <t>MAQUINARIA, OTROS EQUIPOS Y HERRAMIENTAS</t>
  </si>
  <si>
    <t xml:space="preserve">Ovinos y caprinos </t>
  </si>
  <si>
    <t>Árboles y plantas</t>
  </si>
  <si>
    <t>OBRA PÚBLICA EN BIENES PROPIOS</t>
  </si>
  <si>
    <t>Fondo general de participaciones</t>
  </si>
  <si>
    <t>Comisiones de la deuda pública externa</t>
  </si>
  <si>
    <t>Gastos de la deuda pública interna</t>
  </si>
  <si>
    <t>COMISIONES DE LA DEUDA PÚBLICA</t>
  </si>
  <si>
    <t>GASTOS DE LA DEUDA PÚBLICA</t>
  </si>
  <si>
    <t>DEUDA  PÚBLICA</t>
  </si>
  <si>
    <t>OTRAS PRESTACIONES SOCIALES Y ECONÓMICAS</t>
  </si>
  <si>
    <t>Material impreso e información digital</t>
  </si>
  <si>
    <t>Productos de papel, cartón e impresos adquiridos como materia prima</t>
  </si>
  <si>
    <t>Arrendamiento de mobiliario y equipo de administración, educacional y recreativo</t>
  </si>
  <si>
    <t>Exposiciones</t>
  </si>
  <si>
    <t>EQUIPO E INSTRUMENTAL MÉDICO Y DE LABORATORIO</t>
  </si>
  <si>
    <t>Equipo de generación eléctrica, aparatos y accesorios eléctricos</t>
  </si>
  <si>
    <t>ACTIVOS BIOLÓGICOS</t>
  </si>
  <si>
    <t>Especies menores y de zoológico</t>
  </si>
  <si>
    <t>Software</t>
  </si>
  <si>
    <t>Licencias informáticas e intelectuales</t>
  </si>
  <si>
    <t>OBRA PÚBLICA EN BIENES DE DOMINIO PÚBLICO</t>
  </si>
  <si>
    <t>Productos químicos, farmacéuticos y de laboratorio adquiridos como materia prima</t>
  </si>
  <si>
    <t>Material eléctrico y electrónico</t>
  </si>
  <si>
    <t>Medicinas y productos farmacéuticos</t>
  </si>
  <si>
    <t>Servicios de telecomunicaciones y satélites</t>
  </si>
  <si>
    <t>Seguros de responsabilidad patrimonial y fianzas</t>
  </si>
  <si>
    <t>Servicios de creatividad, preproducción y producción de publicidad, excepto Internet</t>
  </si>
  <si>
    <t>Servicios de la industria fílmica, del sonido y del video</t>
  </si>
  <si>
    <t>Pasajes marítimos, lacustres y fluviales</t>
  </si>
  <si>
    <t>Autotransporte</t>
  </si>
  <si>
    <t>Asignaciones presupuestarias a Órganos Autónomos</t>
  </si>
  <si>
    <t>Transferencias otorgadas para entidades paraestatales empresariales y no financieras</t>
  </si>
  <si>
    <t>Transferencias a fideicomisos de entidades federativas y municipios</t>
  </si>
  <si>
    <t>Ayudas sociales a actividades científicas o académicas</t>
  </si>
  <si>
    <t>Transferencias a fideicomisos del Poder Judicial</t>
  </si>
  <si>
    <t>Bienes artísticos, culturales y científicos</t>
  </si>
  <si>
    <t>Equipos y aparatos audiovisuales</t>
  </si>
  <si>
    <t>Acciones y participaciones  de capital en el sector privado con fines de política económica</t>
  </si>
  <si>
    <t>Acciones y participaciones de capital  en el sector privado con fines de gestión de liquidez</t>
  </si>
  <si>
    <t>Valores representativos de deuda adquiridos con fines de política económica</t>
  </si>
  <si>
    <t>Obligaciones negociables adquiridas con fines de política económica</t>
  </si>
  <si>
    <t>Concesión de préstamos a entidades federativas  y municipios con fines de política económica</t>
  </si>
  <si>
    <t>Concesión de préstamos al sector externo con fines de política económica</t>
  </si>
  <si>
    <t>Depósitos a largo plazo en moneda nacional</t>
  </si>
  <si>
    <t>Amortización  de la deuda interna por emisión de títulos y valores</t>
  </si>
  <si>
    <t>Amortización de la deuda externa por emisión de títulos y valores</t>
  </si>
  <si>
    <t>Intereses derivados de la colocación de títulos y valores</t>
  </si>
  <si>
    <t>Intereses derivados de la colocación de títulos y valores en el exterior</t>
  </si>
  <si>
    <t>TRANSFERENCIAS A FIDEICOMISOS, MANDATOS Y ANÁLOGOS</t>
  </si>
  <si>
    <t>TRANSFERENCIAS AL RESTO DEL SECTOR PÚBLICO</t>
  </si>
  <si>
    <t>TRANSFERENCIAS INTERNAS Y ASIGNACIONES AL SECTOR PÚBLICO</t>
  </si>
  <si>
    <t>TRANSFERENCIAS, ASIGNACIONES, SUBSIDIOS Y  OTRAS AYUDAS</t>
  </si>
  <si>
    <t>Aportaciones de terceros para obras y servicios de beneficio social</t>
  </si>
  <si>
    <t>Rendimientos financieros del fondo de aportaciones para el fortalecimiento municipal</t>
  </si>
  <si>
    <t>Del fondo para el fortalecimiento municipal</t>
  </si>
  <si>
    <t>Rendimientos financieros del fondo de aportaciones para la infraestructura social</t>
  </si>
  <si>
    <t>Del fondo de infraestructura social municipal</t>
  </si>
  <si>
    <t>APORTACIONES FEDERALES</t>
  </si>
  <si>
    <t>Estatales</t>
  </si>
  <si>
    <t>Federales</t>
  </si>
  <si>
    <t>Subsidio estatal</t>
  </si>
  <si>
    <t>Subsidio federal</t>
  </si>
  <si>
    <t>Otros aprovechamientos</t>
  </si>
  <si>
    <t>Otros no especificados</t>
  </si>
  <si>
    <t>Otros gastos de ejecución</t>
  </si>
  <si>
    <t>Gastos de embargo</t>
  </si>
  <si>
    <t>Gastos de ejecución</t>
  </si>
  <si>
    <t>Particulares</t>
  </si>
  <si>
    <t>Banca comercial</t>
  </si>
  <si>
    <t>Banca oficial</t>
  </si>
  <si>
    <t>Empréstitos y financiamientos diversos</t>
  </si>
  <si>
    <t>Legados</t>
  </si>
  <si>
    <t>Herencias</t>
  </si>
  <si>
    <t>Donativos</t>
  </si>
  <si>
    <t>Intereses</t>
  </si>
  <si>
    <t>Falta de pago</t>
  </si>
  <si>
    <t>Recargos</t>
  </si>
  <si>
    <t>Aportación de terceros para obras y servicios de beneficio social</t>
  </si>
  <si>
    <t>Aportación del gobierno estatal para obras y servicios de beneficio social</t>
  </si>
  <si>
    <t>Aportación del gobierno federal para obras y servicios de beneficio social</t>
  </si>
  <si>
    <t>Aportaciones del gobierno federal, estatal y de terceros para obras y servicios de beneficio social</t>
  </si>
  <si>
    <t>Otros reintegros</t>
  </si>
  <si>
    <t>Obras</t>
  </si>
  <si>
    <t>Cobros indebidos</t>
  </si>
  <si>
    <t>Otras indemnizaciones</t>
  </si>
  <si>
    <t>Seguros</t>
  </si>
  <si>
    <t>Otras infracciones por violaciones a esta ley, demás leyes y ordenamientos municipales</t>
  </si>
  <si>
    <t>Adquisición de bienes muebles o inmuebles de remates municipales</t>
  </si>
  <si>
    <t>Violación al uso y aprovechamiento del agua</t>
  </si>
  <si>
    <t>Violación a la matanza de ganado y rastro</t>
  </si>
  <si>
    <t>Infracciones a las leyes fiscales y reglamentos municipales</t>
  </si>
  <si>
    <t>APROVECHAMIENTOS DE TIPO CORRIENTE</t>
  </si>
  <si>
    <t>Otros productos no especificados</t>
  </si>
  <si>
    <t>Concesión para explotación de basureros</t>
  </si>
  <si>
    <t>Estacionamientos municipales</t>
  </si>
  <si>
    <t>Venta de productos procedentes de viveros y jardines</t>
  </si>
  <si>
    <t>Ingresos de parques y unidades deportivas</t>
  </si>
  <si>
    <t>Venta de esquilmos, productos de aparcería, desechos y basuras</t>
  </si>
  <si>
    <t>Utilidades de talleres y centros de trabajo</t>
  </si>
  <si>
    <t>Explotación de bienes municipales</t>
  </si>
  <si>
    <t>Bienes vacantes, mostrencos y objetos decomisados</t>
  </si>
  <si>
    <t>Amortización del capital e intereses de créditos</t>
  </si>
  <si>
    <t>Extracción de cantera, piedra común y piedra para fabricación de cal</t>
  </si>
  <si>
    <t>Explotación de tierra para fabricación de adobe, teja y ladrillo</t>
  </si>
  <si>
    <t>Depósito de vehículos</t>
  </si>
  <si>
    <t>Edición impresas</t>
  </si>
  <si>
    <t>Calcomanías, credenciales, placas, escudos y otros medios de identificación</t>
  </si>
  <si>
    <t>Formas impresas</t>
  </si>
  <si>
    <t>Productos diversos</t>
  </si>
  <si>
    <t>Concesión de tiempo medido en la vía pública</t>
  </si>
  <si>
    <t>Concesión del servicio público de estacionamientos</t>
  </si>
  <si>
    <t>Estacionamientos</t>
  </si>
  <si>
    <t>Puestos eventuales</t>
  </si>
  <si>
    <t>Graderías y sillerías instaladas en la vía pública</t>
  </si>
  <si>
    <t>Tapiales, andamios, materiales, maquinaria y equipo en vía pública</t>
  </si>
  <si>
    <t>Espectáculos y diversiones públicas</t>
  </si>
  <si>
    <t>Actividades comerciales o industriales</t>
  </si>
  <si>
    <t>Otros fines o actividades no previstas</t>
  </si>
  <si>
    <t>Uso del piso en banquetas, jardines y otros</t>
  </si>
  <si>
    <t>Puestos fijos o semifijos</t>
  </si>
  <si>
    <t>Estacionamientos exclusivos</t>
  </si>
  <si>
    <t>Piso</t>
  </si>
  <si>
    <t>Mantenimiento de fosa</t>
  </si>
  <si>
    <t>Traspaso de propiedad</t>
  </si>
  <si>
    <t>Arrendamiento de lotes para fosas</t>
  </si>
  <si>
    <t>Venta de lotes para fosas</t>
  </si>
  <si>
    <t>Cementerios</t>
  </si>
  <si>
    <t>Uso de corrales para guardar animales</t>
  </si>
  <si>
    <t>Traspaso de locales propiedad del municipio</t>
  </si>
  <si>
    <t>Otros arrendamientos o concesiones</t>
  </si>
  <si>
    <t>Arrendamiento de inmuebles para anuncios</t>
  </si>
  <si>
    <t>Concesión de kioscos en plazas y jardines</t>
  </si>
  <si>
    <t>Arrendamiento de locales exteriores en mercados</t>
  </si>
  <si>
    <t>Arrendamiento de locales en el interior de mercados</t>
  </si>
  <si>
    <t>Enajenación de bienes muebles e inmuebles</t>
  </si>
  <si>
    <t>Bienes muebles e inmuebles municipales</t>
  </si>
  <si>
    <t>PRODUCTOS DE TIPO CORRIENTE</t>
  </si>
  <si>
    <t>Solicitudes de información</t>
  </si>
  <si>
    <t>Servicios de poda o tala de árboles</t>
  </si>
  <si>
    <t>Servicios prestados en horas inhábiles</t>
  </si>
  <si>
    <t>Servicios prestados en horas hábiles</t>
  </si>
  <si>
    <t>Derechos no especificados</t>
  </si>
  <si>
    <t>Para predios de régimen comunal o ejidal</t>
  </si>
  <si>
    <t>Para urbanización de predios intraurbanos o rústicos</t>
  </si>
  <si>
    <t>Peritaje, dictamen e inspección de carácter extraordinario</t>
  </si>
  <si>
    <t>Supervisión técnica</t>
  </si>
  <si>
    <t>Para permisos de subdivisión o relotificación</t>
  </si>
  <si>
    <t>Para permisos en régimen de propiedad o condominio</t>
  </si>
  <si>
    <t>Para regularización de medidas y linderos</t>
  </si>
  <si>
    <t>Para permisos de cada lote o predio</t>
  </si>
  <si>
    <t>Para urbanizar</t>
  </si>
  <si>
    <t>Solicitud de autorizaciones</t>
  </si>
  <si>
    <t>Licencias de cambio de régimen de propiedad</t>
  </si>
  <si>
    <t>Otros similares</t>
  </si>
  <si>
    <t>Construcciones provisionales</t>
  </si>
  <si>
    <t>Para movimientos en tierra</t>
  </si>
  <si>
    <t>Para ocupación en vía pública con materiales de construcción</t>
  </si>
  <si>
    <t>Para reconstrucción, reestructuración o adaptación</t>
  </si>
  <si>
    <t>Para remodelación</t>
  </si>
  <si>
    <t>Para instalar tapiales provisionales en la vía pública</t>
  </si>
  <si>
    <t>Para acotamiento de predios baldíos bardados en colindancia</t>
  </si>
  <si>
    <t>Para demolición</t>
  </si>
  <si>
    <t>Construcción de estacionamientos para usos no habitacionales</t>
  </si>
  <si>
    <t>Construcción de canchas y áreas deportivas</t>
  </si>
  <si>
    <t>Construcción de albercas</t>
  </si>
  <si>
    <t>Construcción de inmuebles</t>
  </si>
  <si>
    <t>Licencias de construcción, reconstrucción, reparación o demolición de obras</t>
  </si>
  <si>
    <t>Tableros publicitarios</t>
  </si>
  <si>
    <t>Otros eventuales</t>
  </si>
  <si>
    <t>Estructurales eventuales</t>
  </si>
  <si>
    <t>Salientes eventuales</t>
  </si>
  <si>
    <t>Adosado o pintado eventuales</t>
  </si>
  <si>
    <t>Otros permanentes</t>
  </si>
  <si>
    <t>Estructurales permanentes</t>
  </si>
  <si>
    <t>Saliente permanente</t>
  </si>
  <si>
    <t>Adosado o pintado permanente</t>
  </si>
  <si>
    <t>Licencias para anuncios</t>
  </si>
  <si>
    <t>Extensión de horario de servicio</t>
  </si>
  <si>
    <t>Venta en bailes o espectáculos</t>
  </si>
  <si>
    <t>Tendejones</t>
  </si>
  <si>
    <t>Salones de baile</t>
  </si>
  <si>
    <t>Salón para fiestas</t>
  </si>
  <si>
    <t xml:space="preserve">Restaurantes </t>
  </si>
  <si>
    <t>Expendio de bebidas alcohólicas</t>
  </si>
  <si>
    <t>Discotecas</t>
  </si>
  <si>
    <t>Clubes y centros recreativos</t>
  </si>
  <si>
    <t>Cervecería o centro botanero</t>
  </si>
  <si>
    <t>Centros nocturnos</t>
  </si>
  <si>
    <t>Casinos</t>
  </si>
  <si>
    <t>Cantinas</t>
  </si>
  <si>
    <t>Cabarets</t>
  </si>
  <si>
    <t>Bar</t>
  </si>
  <si>
    <t>Agencias, depósitos y distribuciones</t>
  </si>
  <si>
    <t>Licencias para giros de bebidas alcohólicas</t>
  </si>
  <si>
    <t>OTROS DERECHOS</t>
  </si>
  <si>
    <t>Multas</t>
  </si>
  <si>
    <t>ACCESORIOS</t>
  </si>
  <si>
    <t>Revisión y autorización de avalúos</t>
  </si>
  <si>
    <t>Dictámenes catastrales</t>
  </si>
  <si>
    <t>Deslindes catastrales</t>
  </si>
  <si>
    <t>Informes catastrales</t>
  </si>
  <si>
    <t>Certificaciones catastrales</t>
  </si>
  <si>
    <t>Copias de planos</t>
  </si>
  <si>
    <t>Servicios de la dirección de catastro</t>
  </si>
  <si>
    <t>Certificados o autorizaciones especiales</t>
  </si>
  <si>
    <t>Certificado de operatividad a establecimientos para espectáculos públicos</t>
  </si>
  <si>
    <t>Dictamen de trazo, uso y destino</t>
  </si>
  <si>
    <t>Dictámenes de uso y destino</t>
  </si>
  <si>
    <t>Expedición y certificación de planos</t>
  </si>
  <si>
    <t>Certificado de habitabilidad de inmueble</t>
  </si>
  <si>
    <t>Certificado de alcoholemia</t>
  </si>
  <si>
    <t>Certificado médico veterinario zootecnista</t>
  </si>
  <si>
    <t>Certificado médico prenupcial</t>
  </si>
  <si>
    <t>Certificado de residencia</t>
  </si>
  <si>
    <t>Extractos de actas</t>
  </si>
  <si>
    <t>Certificación de inexistencia</t>
  </si>
  <si>
    <t>Expedición de certificados, certificaciones, constancias o copias certificadas</t>
  </si>
  <si>
    <t>Certificación de firmas</t>
  </si>
  <si>
    <t>Certificaciones</t>
  </si>
  <si>
    <t>Anotaciones e inserciones en actas</t>
  </si>
  <si>
    <t>Servicios a domicilio</t>
  </si>
  <si>
    <t>Servicios en oficina</t>
  </si>
  <si>
    <t>Registro civil</t>
  </si>
  <si>
    <t>Otros servicios prestados por el rastro municipal</t>
  </si>
  <si>
    <t>Venta de productos obtenidos en el rastro</t>
  </si>
  <si>
    <t>Servicios de matanza de ganado en el rastro municipal</t>
  </si>
  <si>
    <t>Acarreo de carnes en camiones del municipio</t>
  </si>
  <si>
    <t>Sello de inspección sanitaria</t>
  </si>
  <si>
    <t>Autorización de la introducción de ganado al rastro en horas extraordinarias</t>
  </si>
  <si>
    <t>Autorización de salida de animales del rastro</t>
  </si>
  <si>
    <t>Autorización de matanza de aves</t>
  </si>
  <si>
    <t>Autorización de matanza de ganado</t>
  </si>
  <si>
    <t>Rastro</t>
  </si>
  <si>
    <t>Conexión o reconexión al servicio de agua potable y alcantarillado</t>
  </si>
  <si>
    <t>Aprovechamiento de la infraestructura básica existente</t>
  </si>
  <si>
    <t>20% para el saneamiento de las aguas residuales</t>
  </si>
  <si>
    <t>Servicio medido uso no doméstico</t>
  </si>
  <si>
    <t>Servicio medido uso doméstico</t>
  </si>
  <si>
    <t>Servicios en localidades tarifa mínima</t>
  </si>
  <si>
    <t>Servicio en predios baldíos de cuota fija</t>
  </si>
  <si>
    <t>Servicio no doméstico de cuota fija</t>
  </si>
  <si>
    <t>Servicio doméstico de cuota fija</t>
  </si>
  <si>
    <t>Agua y alcantarillado</t>
  </si>
  <si>
    <t>Otros servicios similares</t>
  </si>
  <si>
    <t>Por utilizar tiraderos municipales</t>
  </si>
  <si>
    <t>Servicio exclusivo de camiones de aseo</t>
  </si>
  <si>
    <t>Recolección y traslado de basura, desechos o desperdicios peligrosos</t>
  </si>
  <si>
    <t>Recolección y traslado de basura, desechos o desperdicios no peligrosos</t>
  </si>
  <si>
    <t>Aseo público contratado</t>
  </si>
  <si>
    <t>Traslado de cadáveres fuera del municipio</t>
  </si>
  <si>
    <t>Cremación</t>
  </si>
  <si>
    <t>Exhumaciones</t>
  </si>
  <si>
    <t>Servicios de sanidad</t>
  </si>
  <si>
    <t>Autorización para construcción en la vía pública</t>
  </si>
  <si>
    <t>Autorización para romper pavimento, banquetas o machuelos</t>
  </si>
  <si>
    <t>Medición de terrenos</t>
  </si>
  <si>
    <t>Servicios por obra</t>
  </si>
  <si>
    <t>DERECHOS POR PRESTACIÓN DE SERVICIOS</t>
  </si>
  <si>
    <t>DERECHOS A LOS HIDROCARBUROS</t>
  </si>
  <si>
    <t>DERECHOS POR EL USO, GOCE, APROVECHAMIENTO O EXPLOTACIÓN DE BIENES DE DOMINIO PÚBLICO</t>
  </si>
  <si>
    <t>DERECHOS</t>
  </si>
  <si>
    <t>Por servicios públicos</t>
  </si>
  <si>
    <t>Contribuciones especiales</t>
  </si>
  <si>
    <t>Otras transmisiones</t>
  </si>
  <si>
    <t>Terrenos en regularización</t>
  </si>
  <si>
    <t>Adquisición en copropiedad</t>
  </si>
  <si>
    <t>Adquisición de departamentos, viviendas y casas para habitación</t>
  </si>
  <si>
    <t>Transmisiones patrimoniales</t>
  </si>
  <si>
    <t>CONTRIBUCIONES DE MEJORAS</t>
  </si>
  <si>
    <t>OTRAS CUOTAS Y APORTACIONES PARA LA SEGURIDAD SOCIAL</t>
  </si>
  <si>
    <t>CUOTAS DE AHORRO PARA EL RETIRO</t>
  </si>
  <si>
    <t xml:space="preserve">CUOTAS PARA EL SEGURO SOCIAL </t>
  </si>
  <si>
    <t>APORTACIONES PARA FONDOS DE VIVIENDA</t>
  </si>
  <si>
    <t>CUOTAS Y APORTACIONES DE SEGURIDAD SOCIAL</t>
  </si>
  <si>
    <t>Impuestos extraordinarios</t>
  </si>
  <si>
    <t>OTROS IMPUESTOS</t>
  </si>
  <si>
    <t>IMPUESTOS ECOLÓGICOS</t>
  </si>
  <si>
    <t>IMPUESTOS SOBRE NÓMINAS Y ASIMILABLES</t>
  </si>
  <si>
    <t>IMPUESTOS AL COMERCIO EXTERIOR</t>
  </si>
  <si>
    <t>IMPUESTO SOBRE LA PRODUCCIÓN, EL CONSUMO Y LAS TRANSACCIONES</t>
  </si>
  <si>
    <t>Ampliación de inmuebles</t>
  </si>
  <si>
    <t>Reconstrucción de inmuebles</t>
  </si>
  <si>
    <t>Impuestos sobre negocios jurídicos</t>
  </si>
  <si>
    <t>Impuesto predial</t>
  </si>
  <si>
    <t>IMPUESTOS SOBRE EL PATRIMONIO</t>
  </si>
  <si>
    <t>Otros espectáculos</t>
  </si>
  <si>
    <t>Palenques</t>
  </si>
  <si>
    <t>Peleas de gallos</t>
  </si>
  <si>
    <t>Taurino</t>
  </si>
  <si>
    <t>Ópera</t>
  </si>
  <si>
    <t>Ballet</t>
  </si>
  <si>
    <t>Espectáculos teatrales</t>
  </si>
  <si>
    <t>Otros espectáculos deportivos</t>
  </si>
  <si>
    <t>Béisbol</t>
  </si>
  <si>
    <t>Futbol</t>
  </si>
  <si>
    <t>Lucha libre</t>
  </si>
  <si>
    <t>Funciones de box</t>
  </si>
  <si>
    <t>Conciertos y audiciones musicales</t>
  </si>
  <si>
    <t>Función de circo</t>
  </si>
  <si>
    <t>Impuestos sobre espectáculos</t>
  </si>
  <si>
    <t>IMPUESTOS SOBRE LOS INGRESOS</t>
  </si>
  <si>
    <t>IMPUESTOS</t>
  </si>
  <si>
    <t>FN</t>
  </si>
  <si>
    <t>SF</t>
  </si>
  <si>
    <t>OG</t>
  </si>
  <si>
    <t>TG</t>
  </si>
  <si>
    <t>Descripción</t>
  </si>
  <si>
    <t>Aportaciones previstas en leyes y decretos compensatorias a entidades federativas y municipios</t>
  </si>
  <si>
    <t>Instalación, reparación y mantenimiento de mobiliario y equipo de administración, educacional y recreativo</t>
  </si>
  <si>
    <t>Difusión por radio, televisión y otros medios de mensajes sobre programas y actividades gubernamentales</t>
  </si>
  <si>
    <t>Difusión por radio,  televisión y otros medios de mensajes comerciales para promover la venta de bienes o servicios</t>
  </si>
  <si>
    <t>TRANSFERENCIAS  AL RESTO DEL SECTOR PÚBLICO</t>
  </si>
  <si>
    <t>Transferencias otorgadas a entidades paraestatales no empresariales y no financieras</t>
  </si>
  <si>
    <t xml:space="preserve">Transferencias otorgadas para instituciones paraestatales públicas financieras  </t>
  </si>
  <si>
    <t>Transferencias otorgadas a entidades federativas y municipios</t>
  </si>
  <si>
    <t>Subsidios para cubrir diferenciales de tasas de interés</t>
  </si>
  <si>
    <t>Subsidios a la prestación de servicios públicos</t>
  </si>
  <si>
    <t>Transferencias internas otorgadas a fideicomisos públicos financieros</t>
  </si>
  <si>
    <t>Ayudas sociales a instituciones sin fines de lucro</t>
  </si>
  <si>
    <t>Trasferencias a fideicomisos públicos de entidades paraestatales no empresariales y no financieras</t>
  </si>
  <si>
    <t>Transferencias a fideicomisos públicos de entidades paraestatales empresariales y no financieras</t>
  </si>
  <si>
    <t>Construcción de obras para el abastecimiento de agua, petróleo, gas, electricidad y telecomunicaciones</t>
  </si>
  <si>
    <t>Construcción de obras para  el abastecimiento de agua,  petróleo, gas, electricidad y telecomunicaciones</t>
  </si>
  <si>
    <t>Estudios, formulación y evaluación de proyectos productivos no incluidos en conceptos anteriores de este capítulo</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</si>
  <si>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</si>
  <si>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</si>
  <si>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 en entidades paraestatales no empresariales y no financieras con fines de política económica</t>
  </si>
  <si>
    <t>Acciones  y participaciones de capital en instituciones paraestatales públicas financieras con fines de política económica</t>
  </si>
  <si>
    <t>Acciones y participaciones de capital en organismos internacionales con fines de política económica</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</si>
  <si>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</si>
  <si>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</si>
  <si>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</si>
  <si>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Gasto corriente</t>
  </si>
  <si>
    <t>Gasto de capital</t>
  </si>
  <si>
    <t>2% o 3% para la infraestructura básica existente</t>
  </si>
  <si>
    <t>F</t>
  </si>
  <si>
    <t>GOBIERNO</t>
  </si>
  <si>
    <t>LEGISLACIÓN</t>
  </si>
  <si>
    <t>JUSTICIA</t>
  </si>
  <si>
    <t>COORDINACIÓN DE LA POLÍTICA DE GOBIERNO</t>
  </si>
  <si>
    <t>RELACIONES EXTERIORES</t>
  </si>
  <si>
    <t>ASUNTOS FINANCIEROS Y HACENDARIOS</t>
  </si>
  <si>
    <t>DEFENSA</t>
  </si>
  <si>
    <t>ASUNTOS DE ORDEN PÚBLICO Y DE SEGURIDAD</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</si>
  <si>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</si>
  <si>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</si>
  <si>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</si>
  <si>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</si>
  <si>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</si>
  <si>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</si>
  <si>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</si>
  <si>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</si>
  <si>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</si>
  <si>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</si>
  <si>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</si>
  <si>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</si>
  <si>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</si>
  <si>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</si>
  <si>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COMUNICACIÓN</t>
  </si>
  <si>
    <t>TURISMO</t>
  </si>
  <si>
    <t>INVESTIGACIÓN Y DESARROLLO RELACIONADOS CON ASUNTOS ECONÓMICOS</t>
  </si>
  <si>
    <t>OTRAS INDUSTRIAS Y OROS ASUNTOS ECONÓMICOS</t>
  </si>
  <si>
    <t>OTRAS</t>
  </si>
  <si>
    <t>TRANSACCIONES DE LA DEUDA PÚBLICA / COSTO FINANCIERO DE LA DEUDA</t>
  </si>
  <si>
    <t>TRANSFERENCIAS, PARTICIPACIONES Y APORTACIONES ENTRE DIFERENTES NIVELES Y ÓRDENES DE GOBIERNO</t>
  </si>
  <si>
    <t>SANEAMIENTO DEL SISTEMA FINANCIERO</t>
  </si>
  <si>
    <t>ADEUDOS DE EJERCICIOS FISCALES ANTERIORES</t>
  </si>
  <si>
    <t>Definición</t>
  </si>
  <si>
    <t>Asignaciones destinadas a cubrir las percepciones correspondientes al personal de carácter permanente.</t>
  </si>
  <si>
    <t>Son los gastos de consumo y/o de operación, el arrendamiento de la propiedad y las transferencias otorgadas a los otros componentes institucionales del sistema económico para financiar gastos de esas características.</t>
  </si>
  <si>
    <t>Son los gastos destinados a la inversión de capital y las transferencias a los otros componentes institucionales del sistema económico que se efectúan para financiar gastos de éstos con tal propósito.</t>
  </si>
  <si>
    <t>Comprende la amortización de la deuda adquirida y disminución de pasivos con el sector privado, público y externo.</t>
  </si>
  <si>
    <t>Incluye la planeación, formulación, diseño, e implantación de la política exterior en los ámbitos bilaterales y multilaterales, así como la promoción de la cooperación internacional y la ejecución de acciones culturales de igual tipo.</t>
  </si>
  <si>
    <t>Comprende el diseño y ejecución de los asuntos relativos a cubrir todas las acciones inherentes a los asuntos financieros y hacendarios.</t>
  </si>
  <si>
    <t>INVESTIGACIÓN FUNDAMENTAL (BÁSICA)</t>
  </si>
  <si>
    <t>Comprende las actividades relacionadas con trabajos experimentales o teóricos que se realizan primordialmente para adquirir nuevos conocimientos de los fundamentos básicos de los fenómenos y hechos observables, sin tener presente ninguna aplicación ni utilización particular.</t>
  </si>
  <si>
    <t>Incluye los programas, actividades y proyectos relacionados con la presentación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</si>
  <si>
    <t>Comprende los programas, actividades y proyectos relacionados con la promoción, fomento y presentación de servicios culturales, recreativos y deportivos, otras manifestaciones sociales, servicios de radio, televisión y editoriales, actividades recreativas y la investigación y desarrollo relacionados con el esparcimiento, la cultura y otras manifestaciones sociales.</t>
  </si>
  <si>
    <t>Comprende otros asuntos sociales no comprendidos en las funciones anteriores.</t>
  </si>
  <si>
    <t>Comprende las acciones relativas a la iniciativa, revisión, elaboración, aprobación, emisión y difusión de leyes, reglamentos y acuerdos; así como la fiscalización de la cuenta pública, entre otras.</t>
  </si>
  <si>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 Incluye la administración de los centros de reclusión y readaptación. Así como los programas, actividades y proyectos relacionados con los derechos humanos, entre otros.</t>
  </si>
  <si>
    <t>Comprende las acciones enfocadas a la formulación y establecimiento de las directrices, lineamientos de acción y estrategias de gobierno.</t>
  </si>
  <si>
    <t>Comprende los programas, actividades y proyectos relacionados con la planificación y operación del Ejército, la Marina y la Fuerza Aérea de México, así como la administración de los asuntos militares y servicios inherentes a la Defensa Nacional. Incluye también la ayuda militar al exterior y los programas de investigación y desarrollo relacionados con la defensa.</t>
  </si>
  <si>
    <t>Comprende los programas, actividades y proyectos relacionados con el orden y seguridad pública, así como las acciones que realizan los gobiernos Federales,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Comprende los servicios de policía, servicios de protección contra incendios y la investigación y desarrollo relacionados con el orden público y la seguridad.</t>
  </si>
  <si>
    <t>Comprende los esfuerzos y programas, actividades y proyectos encaminados a promover y fomentar la protección e investigación y desarrollo de los recursos naturales y preservación del medio ambiente. Considera la ordenación de aguas residuales y desechos, reducción de la contaminación, protección de la diversidad biológica y del paisaje e investigación y desarrollo relacionados con la protección del medio ambiente.</t>
  </si>
  <si>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investigación y desarrollo relacionados con la vivienda y los servicios comunitarios, así como la producción y difusión de información general, documentación técnica y estadísticas relacionadas con la vivienda y los servicios comunitarios.</t>
  </si>
  <si>
    <t>Comprende los programas, actividades y proyectos relacionados con la presentación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 de la tercera edad y de convalecencia y otros servicios de salud; así como productos, útiles y equipo médicos, productos farmacéuticos, aparatos y equipos terapéuticos y la investigación y desarrollo relacionados con la salud.</t>
  </si>
  <si>
    <t>Comprende la prestación de los servicios educativos en todos los niveles, en general a los programas, actividades y proyectos relacionados con al educación preescolar, primaria, secundaria, media superior, técnica, superior y posgrados, servicios auxiliares de la educación, investigación y desarrollo relacionados con la misma y otras no clasificadas en los conceptos anteriores.</t>
  </si>
  <si>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</si>
  <si>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aplicación o manejo de las manufacturas; supervisión, reglamentación, producción y difusión de información para actividades de minería, manufactura y construcción.</t>
  </si>
  <si>
    <t>Comprende la administración de asuntos y servicios relacionados con la explotación, la utilización, la construcción y el mantenimiento de sistemas e instalaciones del transporte por carretera, ferroviario, aéreo, agua, oleoductos y otros sistemas. Así como su supervisión y reglamentación.</t>
  </si>
  <si>
    <t>Comprende la administración, fomento y desarrollo de asuntos y servicios de turismo; enlace con las industrias del transporte, los hoteles y los restaurantes y otras industrias que se beneficien con la presencia de turistas, la explotación de oficinas de turismo en el país y en el exterior; organización de campañas publicitarias, inclusive la producción y difusión de literatura de promoción, entre otras.</t>
  </si>
  <si>
    <t>Comprende los programas de investigación aplicada que consiste en investigaciones originales realizadas a fin de adquirir nuevos conocimientos pero orientados primordialmente a un fin u objetivo práctico concreto. El desarrollo experimental que consiste en trabajos sistemáticos, basados en conocimientos existentes logrados a partir de la investigación y la experimentación práctica, que están orientados a producir nuevos materiales, productivos y dispositivos; instalar nuevos procesos, sistemas y servicios o a perfeccionar los que ya se han producido o instalado, relacionados con asuntos económicos.</t>
  </si>
  <si>
    <t>Comprende los pagos de compromisos que por concepto de intereses, comisiones, amortizaciones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</si>
  <si>
    <t>Transferencias, participaciones y aportaciones entre diferentes niveles y órdenes de gobierno que son de carácter general y no están asignadas a una función determinada.</t>
  </si>
  <si>
    <t>Comprende el apoyo financiero a las operaciones y programas para atender la problemática de pago de los deudores del Sistema Bancario Nacional e impulsar el saneamiento financiero.</t>
  </si>
  <si>
    <t>Comprende el comercio, distribución, almacenamiento y depósito y otras industrias no incluidas en funciones anteriores. Incluye las actividades y prestación de servicios relacionados con asuntos económicos no consideradas en las funciones anteriores.</t>
  </si>
  <si>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</si>
  <si>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</si>
  <si>
    <t>Asignaciones para remuneraciones al personal que desempeña sus servicios en el ejército, fuerza aérea y armada nacionales.</t>
  </si>
  <si>
    <t>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t>
  </si>
  <si>
    <t>Asignaciones destinadas a cubrir las percepciones correspondientes al personal de carácter eventual.</t>
  </si>
  <si>
    <t>Asignaciones destinadas a cubrir las remuneraciones para el pago al personal de carácter transitorio que preste sus servicios en los entes públicos.</t>
  </si>
  <si>
    <t>Asignaciones destinadas a cubrir las remuneraciones a profesionistas de las diversas carreras o especialidades técnicas que presten su servicio social en los entes públicos.</t>
  </si>
  <si>
    <t>Asignaciones destinadas a cubrir percepciones adicionales y especiales, así como las gratificaciones que se otorgan tanto al personal de carácter permanente como transitorio.</t>
  </si>
  <si>
    <t>Asignaciones adicionales como complemento al sueldo del personal al servicio de los entes públicos, por años de servicios efectivos prestados, de acuerdo con la legislación aplicable.</t>
  </si>
  <si>
    <t>Asignaciones al personal que tenga derecho a vacaciones o preste sus servicios en domingo; aguinaldo o gratificación de fin de año al personal civil y militar al servicio de los entes públicos.</t>
  </si>
  <si>
    <t>Asignaciones destinadas a cubrir las percepciones que se otorgan a los servidores públicos bajo el esquema de compensaciones que determinen las disposiciones aplicables.</t>
  </si>
  <si>
    <t>Remuneraciones adicionales que se cubre al personal militar en activo en atención al incremento en el costo de la vida o insalubridad del lugar donde preste sus servicios.</t>
  </si>
  <si>
    <t>Incluye retribución a los empleados de los entes públicos por su participación en la vigilancia del cumplimiento de las leyes y custodia de valores.</t>
  </si>
  <si>
    <t>Asignaciones destinadas a cubrir la aportación de los entes públicos, por concepto de seguridad social, en los términos de la legislación vigente.</t>
  </si>
  <si>
    <t>Asignaciones destinadas a cubrir las aportaciones que corresponden a los entes públicos para proporcionar vivienda a su personal, de acuerdo con las disposiciones legales vigentes.</t>
  </si>
  <si>
    <t>Asignaciones destinadas a cubrir los montos de las aportaciones de los entes públicos a favor del Sistema para el Retiro, correspondientes a los trabajadores al servicio de los mismos.</t>
  </si>
  <si>
    <t>Asignaciones destinadas a cubrir otras prestaciones sociales y económicas, a favor del personal, de acuerdo con las disposiciones legales vigentes y/o acuerdos contractuales respectivos.</t>
  </si>
  <si>
    <t>Asignaciones destinadas a cubrir el costo de otras prestaciones que los entes públicos otorgan en beneficio de sus empleados, siempre que no correspondan a las prestaciones a que se refiere la partida 154 Prestaciones contractuales.</t>
  </si>
  <si>
    <t>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t>
  </si>
  <si>
    <t>Asignaciones destinadas al pago de otros impuestos derivados de la relación laboral.</t>
  </si>
  <si>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</si>
  <si>
    <t>Asignaciones para remuneraciones a los Diputados, Senadores, Asambleístas, Regidores y Síndicos.</t>
  </si>
  <si>
    <t>Remuneraciones por adscripción laboral en el extranjero</t>
  </si>
  <si>
    <t>Retribución a los representantes de los trabajadores y de los patrones en la Junta de Conciliación y Arbitraje</t>
  </si>
  <si>
    <t>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t>
  </si>
  <si>
    <t>Asignaciones por remuneraciones a que tenga derecho el personal de los entes públicos por servicios prestados en horas que se realizan excediendo la duración máxima de la jornada de trabajo, guardias o turnos opcionales.</t>
  </si>
  <si>
    <t>Asignaciones destinadas a cubrir las primas que corresponden a los entes públicos por concepto de seguro de vida, seguros de gastos médicos del personal a su servicio, así como, los seguros de responsabilidad civil y asistencia legal, en los términos de la legislación vigente. Incluye las primas que corresponden al Gobierno Federal por concepto de seguro de vida del personal militar.</t>
  </si>
  <si>
    <t>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t>
  </si>
  <si>
    <t>Asignaciones destinadas a cubrir el costo de las prestaciones que los entes públicos otorgan en beneficio de sus empleados, de conformidad con las condiciones generales de trabajo o los contratos colectivos de trabajo.</t>
  </si>
  <si>
    <t>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t>
  </si>
  <si>
    <t>Asignaciones destinadas a cubrir los pagos del impuesto sobre nóminas y otros que se deriven de una relación laboral a cargo de los entes públicos en los términos de las leyes correspondientes.</t>
  </si>
  <si>
    <t>Asignaciones destinadas al pago del impuesto sobre nóminas a cargo de los entes públicos, de conformidad con el Código Financiero del Distrito Federal y, en su caso, las disposiciones equivalentes en las demás entidades federativas.</t>
  </si>
  <si>
    <t>Suma</t>
  </si>
  <si>
    <t>Nombre de la unidad responsable</t>
  </si>
  <si>
    <t>RECURSOS PROPIOS</t>
  </si>
  <si>
    <t>Otros</t>
  </si>
  <si>
    <t>PROGRAMAS FEDERALES</t>
  </si>
  <si>
    <t>PROGRAMAS ESTATALES</t>
  </si>
  <si>
    <t>EMPRÉSTITOS</t>
  </si>
  <si>
    <t>Empréstitos a la banca comercial</t>
  </si>
  <si>
    <t>Empréstitos a la banca oficial</t>
  </si>
  <si>
    <t>Empréstitos a particulares</t>
  </si>
  <si>
    <t>OTROS</t>
  </si>
  <si>
    <t>OR</t>
  </si>
  <si>
    <t>Agrupa las asignaciones destinadas a la adquisición de toda clase de insumos y suministros requeridos para la prestación de bienes y servicios y para el desempeño de las actividades administrativas.</t>
  </si>
  <si>
    <t>Asignaciones destinadas a la adquisición de materiales y útiles de oficina, limpieza, impresión y reproducción, para el procesamiento en equipo y bienes informáticos; materiales, estadísticos, geográficos, de apoyo informativo y didáctico para centros de enseñanza e investigación; materiales requeridos para el registro e identificación en trámites oficiales y servicios a la población.</t>
  </si>
  <si>
    <t>Asignaciones destinadas a la adquisición de materiales utilizados en la impresión, reproducción y encuadernación, tales como: fijadores, tintas, pastas, logotipos y demás materiales y útiles para el mismo fin. Incluye rollos fotográficos.</t>
  </si>
  <si>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</si>
  <si>
    <t>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t>
  </si>
  <si>
    <t>Asignaciones destinadas a la adquisición de todo tipo de material didáctico así como materiales y suministros necesarios para las funciones educativas.</t>
  </si>
  <si>
    <t>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t>
  </si>
  <si>
    <t>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t>
  </si>
  <si>
    <t>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t>
  </si>
  <si>
    <t>Asignaciones destinada a la adquisición de productos alimenticios como materias primas en estado natural, transformadas o semi-transformadas, de naturaleza vegetal y animal que se utilizan en los procesos productivos, diferentes a las contenidas en las demás partidas de este Clasificador.</t>
  </si>
  <si>
    <t>Asignaciones destinadas a la adquisición de insumos textiles como materias primas en estado natural, transformadas o semi-transformadas, que se utilizan en los procesos productivos, diferentes a las contenidas en las demás partidas de este Clasificador.</t>
  </si>
  <si>
    <t>Asignaciones destinadas a la adquisición de papel, cartón e impresos como materias primas en estado natural, transformadas o semi-transformadas, que se utilizan en los procesos productivos, diferentes a las contenidas en las demás partidas de este Clasificador.</t>
  </si>
  <si>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</si>
  <si>
    <t>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t>
  </si>
  <si>
    <t>Asignaciones destinadas a la adquisición de cuero, piel, plástico y hule como materias primas en estado natural, transformadas o semi-transformadas, que se utilizan en los procesos productivos, diferentes a las contenidas en las demás partidas de este Clasificador.</t>
  </si>
  <si>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</si>
  <si>
    <t>Asignaciones destinadas a la adquisición de materiales y artículos utilizados en la construcción, reconstrucción, ampliación, adaptación, mejora, conservación, reparación y mantenimiento de bienes inmuebles.</t>
  </si>
  <si>
    <t>Asignaciones destinadas a la adquisición de productos de arena, grava, mármol, piedras calizas, piedras de cantera, otras piedras dimensionales,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</si>
  <si>
    <t>Asignaciones destinadas a la adquisición de cemento blanco, gris y especial, pega azulejo y productos de concreto.</t>
  </si>
  <si>
    <t>Asignaciones destinadas a la adquisición de tabla roca, plafones, paneles acústicos, columnas, molduras, estatuillas, figuras decorativas de yesos y otros productos arquitectónicos de yeso de carácter ornamental. Incluye dolomita calcinada. Cal viva, hidratada o apagada y cal para usos específicos a partir de piedra caliza triturada.</t>
  </si>
  <si>
    <t>Asignaciones destinadas a la adquisición de madera y sus derivados.</t>
  </si>
  <si>
    <t>Asignaciones destinadas a la adquisición de vidrio plano, templado, inastillable y otros vidrios laminados; espejos; envases y artículos de vidrio y fibra de vidrio.</t>
  </si>
  <si>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</si>
  <si>
    <t>Asignaciones destinadas a la adquisición de materiales para el acondicionamiento de las obras públicas y bienes inmuebles, tales como: tapices, pisos, persianas y demás accesorios.</t>
  </si>
  <si>
    <t>Asignaciones destinadas a la adquisición de sustancias, productos químicos y farmacéuticos de aplicación humana o animal; así como toda clase de materiales y suministros médicos y de laboratorio.</t>
  </si>
  <si>
    <t>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t>
  </si>
  <si>
    <t>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t>
  </si>
  <si>
    <t>Asignaciones destinadas a la adquisición de toda clase de materiales y suministros médicos que se requieran en hospitales, unidades sanitarias, consultorios, clínicas veterinaria, etc., tales como: jeringas, gasas, agujas, vendajes, materia de sutura, espátulas, lentes, lancetas, hojas de bisturí y prótesis en general.</t>
  </si>
  <si>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</si>
  <si>
    <t>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t>
  </si>
  <si>
    <t>Asignaciones destinadas a la adquisición de productos químicos derivados de la coquización del carbón y las briquetas de carbón. Excluye el carbón utilizado como materia prima.</t>
  </si>
  <si>
    <t>Asignaciones destinadas a la adquisición de vestuario y sus accesorios, blancos, artículos deportivos; así como prendas de protección personal diferentes a las de seguridad.</t>
  </si>
  <si>
    <t>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t>
  </si>
  <si>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</si>
  <si>
    <t>Asignaciones destinadas a la adquisición todo tipo de blancos: batas, colchas, sábanas, fundas, almohadas, toallas, cobertores, colchones y colchonetas, entre otros.</t>
  </si>
  <si>
    <t>Asignaciones destinadas a la adquisición de materiales, sustancias explosivas y prendas de protección personal necesarias en los programas de seguridad.</t>
  </si>
  <si>
    <t>Asignaciones destinadas a la adquisición de toda clase de suministros propios de la industria militar y de seguridad pública tales como: municiones, espoletas, cargas, granadas, cartuchos, balas, entre otros.</t>
  </si>
  <si>
    <t>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t>
  </si>
  <si>
    <t>Asignaciones destinadas a la adquisición de toda clase de refacciones, accesorios, herramientas menores y demás bienes de consumo del mismo género, necesarios para la conservación de los bienes muebles e inmuebles.</t>
  </si>
  <si>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t>
  </si>
  <si>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 soleros, regatones, estructuras de muebles, entre otros.</t>
  </si>
  <si>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</si>
  <si>
    <t>Asignaciones destinadas a la adquisición de refacciones y accesorios para todo tipo de aparatos e instrumentos médicos y de laboratorio.</t>
  </si>
  <si>
    <t>Asignaciones destinadas a cubrir la adquisición de refacciones para todo tipo de equipos de defensa y seguridad referidos en la partida 551 Equipo de defensa y seguridad, entre otros.</t>
  </si>
  <si>
    <t>Asignaciones destinadas a la adquisición de instrumental complementario y repuestos menores no considerados en las partidas anteriores.</t>
  </si>
  <si>
    <t>Capítulo</t>
  </si>
  <si>
    <t>1000</t>
  </si>
  <si>
    <t>2000</t>
  </si>
  <si>
    <t>3000</t>
  </si>
  <si>
    <t>4000</t>
  </si>
  <si>
    <t>5000</t>
  </si>
  <si>
    <t>6000</t>
  </si>
  <si>
    <t>7000</t>
  </si>
  <si>
    <t>8000</t>
  </si>
  <si>
    <t>9000</t>
  </si>
  <si>
    <t>Asignaciones destinadas a cubrir el costo de todo tipo de servicios que se contraten con particulares o instituciones del propio sector público; así como los servicios oficiales requeridos para el desempeño de actividades vinculadas con la función pública.</t>
  </si>
  <si>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</si>
  <si>
    <t>Asignaciones destinadas a cubrir el importe de la contratación, instalación y consumo de energía eléctrica, necesarias para el funcionamiento de las instalaciones oficiales. Incluye alumbrado público.</t>
  </si>
  <si>
    <t>Asignaciones destinadas al suministro de gas al consumidor final por ductos, tanque estacionario o de cilindros.</t>
  </si>
  <si>
    <t>Asignaciones destinadas al pago de servicio telefónico convencional nacional e internacional, mediante redes alámbricas, incluido el servicio de fax, requerido en el desempeño de funciones oficiales.</t>
  </si>
  <si>
    <t>Asignaciones destinadas al pago de servicios de telecomunicaciones inalámbricas o telefonía celular, requeridos para el desempeño de funciones oficiales.</t>
  </si>
  <si>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</si>
  <si>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 de reservaciones, entre otras. Incluye microfilmación.</t>
  </si>
  <si>
    <t>Asignaciones destinadas al pago del servicio postal nacional e internacional, gubernamental y privado a través de los establecimientos de mensajería y paquetería y servicio telegráfico nacional e internacional, requeridos en el desempeño de funciones oficiales.</t>
  </si>
  <si>
    <t>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t>
  </si>
  <si>
    <t>Asignaciones destinadas a cubrir erogaciones por concepto de arrendamiento de: edificios, locales, terrenos, maquinaria y equipo, vehículos, intangibles y otros análogos.</t>
  </si>
  <si>
    <t>Asignaciones destinadas a cubrir el alquiler de terrenos.</t>
  </si>
  <si>
    <t>Asignaciones destinadas a cubrir el alquiler de toda clase de edificios e instalaciones como: viviendas y edificaciones no residenciales, salones para convenciones, oficinas y locales comerciales, teatros, estudios, auditorios, bodegas, entre otros.</t>
  </si>
  <si>
    <t>Asignaciones destinadas a cubrir el alquiler de toda clase de equipo e instrumental médico y de laboratorio.</t>
  </si>
  <si>
    <t>Asignaciones destinadas a cubrir el alquiler de toda clase de equipo de transporte, ya sea terrestre, aeroespacial, marítimo, lacustre y fluvial.</t>
  </si>
  <si>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</si>
  <si>
    <t>Asignaciones destinadas a cubrir el importe que corresponda por el uso de patentes y marcas, representaciones comerciales e industriales, regalías por derechos de autor, membresías, así como licencias de uso de programas de cómputo y su actualización.</t>
  </si>
  <si>
    <t>Asignaciones destinadas a cubrir el importe que corresponda por los derechos sobre bienes en régimen de arrendamiento financiero.</t>
  </si>
  <si>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</si>
  <si>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</si>
  <si>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</si>
  <si>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cumplimientos de los programas anuales de capacitación que establezcan los entes públicos. Excluye las erogaciones por capacitación correspondientes a las prestaciones comprendidas en el capítulo 1000 Servicios Personales.</t>
  </si>
  <si>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</si>
  <si>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</si>
  <si>
    <t>Asignaciones destinadas a cubrir las erogaciones por servicios de monitoreo de personas, objetos o procesos tanto de inmuebles de los entes públicos como de lugares de dominio público prestados por instituciones de seguridad.</t>
  </si>
  <si>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</si>
  <si>
    <t>Asignaciones destinadas a cubrir el costo de servicios tales como: fletes y maniobras; almacenaje, embalaje y envase; así como servicios bancarios y financieros; seguros patrimoniales; comisiones por ventas.</t>
  </si>
  <si>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</si>
  <si>
    <t>Asignaciones destinadas a cubrir los gastos por servicios de cobranza, investigación crediticia y recopilación de información sobre solvencia financiera de personas o negocios.</t>
  </si>
  <si>
    <t>Asignaciones destinadas a cubrir el pago de servicios financieros por guarda, custodia, traslado de valores y otros gastos inherentes a la recaudación.</t>
  </si>
  <si>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</si>
  <si>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</si>
  <si>
    <t>Asignaciones destinadas a cubrir el costo de los servicios de almacenamiento, embalaje, desembalaje, envase y desenvase de toda clase de objetos, artículos, materiales, mobiliario, entre otros.</t>
  </si>
  <si>
    <t>Asignaciones destinadas a cubrir el pago de comisiones a personas físicas, ya sean: profesionistas, técnico, expertos o peritos, así como a las personas morales, con las cuáles se tenga celebrado contrato respectivo, por los servicios de venta prestados a los entes públicos.</t>
  </si>
  <si>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</si>
  <si>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t>
  </si>
  <si>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</si>
  <si>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</si>
  <si>
    <t>Asignaciones destinadas a cubrir los gastos por servicios de instalación, reparación y mantenimiento de equipo e instrumental médico y de laboratorio.</t>
  </si>
  <si>
    <t>Asignaciones destinadas a cubrir los gastos por servicios de reparación y mantenimiento del equipo de transporte terrestre, aeroespacial, marítimo, lacustre y fluvial e instalación de equipos en los mismos, propiedad o al servicio de los entes públicos.</t>
  </si>
  <si>
    <t>Asignaciones destinadas a cubrir los gastos por servicios de reparación y mantenimiento del equipo de defensa y seguridad.</t>
  </si>
  <si>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</si>
  <si>
    <t>Asignaciones destinadas a cubrir los gastos por control y exterminación de plagas, instalación y mantenimiento de áreas verdes como la plantación, fertilización y poda de árboles, plantas y hierbas.</t>
  </si>
  <si>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 así como al montaje de espectáculos culturales y celebraciones que demanden los entes públicos.</t>
  </si>
  <si>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</si>
  <si>
    <t>Asignaciones destinadas a cubrir los gastos por diseño y conceptualización de campañas de comunicación, preproducción, producción y copiado.</t>
  </si>
  <si>
    <t>Asignaciones destinadas a cubrir gastos por concepto de revelado o impresión de fotografía.</t>
  </si>
  <si>
    <t>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t>
  </si>
  <si>
    <t>Asignaciones destinadas a cubrir el gasto por creación, difusión y transmisión de contenido de interés general o específico a través de internet exclusivamente.</t>
  </si>
  <si>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</si>
  <si>
    <t>Asignaciones destinadas a cubrir los servicios de traslado, instalación y viáticos del personal, cuando por el desempeño de sus labores propias o comisiones de trabajo, requieran trasladarse a lugares distintos al de su adscripción.</t>
  </si>
  <si>
    <t>Asignaciones destinadas a cubrir  los gastos por concepto de traslado de persona por vía aérea en cumplimiento de sus funciones públicas. Incluye gastos por traslado de presos, reparto y entrega de mensajería. Excluye los pasajes por concepto de becas y arrendamiento de equipo de transporte.</t>
  </si>
  <si>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</si>
  <si>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</si>
  <si>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</si>
  <si>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</si>
  <si>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</si>
  <si>
    <t>Asignaciones destinadas a cubrir el pago de servicios básicos distintos de los señalados en las partidas de este concepto, tales como pensiones de estacionamiento, entre otros, requeridos en el desempeño de funciones oficiales.</t>
  </si>
  <si>
    <t>Asignaciones destinadas a cubrir los servicios relacionados con la celebración de actos y ceremonias oficiales realizadas por los entes públicos; así como los gastos de representación y los necesarios para las oficinas establecidas en el exterior.</t>
  </si>
  <si>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</si>
  <si>
    <t>Asignaciones destinadas a cubrir los servicios integrales que se contraten con motivo de la celebración de actos conmemorativos, de orden social y cultural; siempre y cuando que por tratarse de servicios integrales no pueden desagregarse en otras partidas de los capítulos 2000 Materiales y Suministros y 3000 Servicios Generales. Incluye la realización de ceremonias patrióticas y oficiales, desfiles, la adquisición de ofrendas florales y luctuosas, conciertos, entre otros.</t>
  </si>
  <si>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</si>
  <si>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</si>
  <si>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</si>
  <si>
    <t>Asignaciones destinadas a cubrir los servicios que correspondan a este capítulo, no previstos expresamente en las partidas antes descritas.</t>
  </si>
  <si>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</si>
  <si>
    <t>Asignaciones destinadas a cubrir los impuestos y/o derechos que cause la adquisición de toda clase de bienes o servicios en el extranjero.</t>
  </si>
  <si>
    <t>Asignaciones destinadas a cubrir el pago de obligaciones o indemnizaciones derivadas de resoluciones emitidas por autoridad competente.</t>
  </si>
  <si>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</si>
  <si>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</si>
  <si>
    <t>Recaudación propia</t>
  </si>
  <si>
    <t>Asignaciones destinadas en forma directa o indirecta a los sectores públicos, privado y externo, organismos y empresas paraestatales y apoyos como parte de su política económica y social, de acuerdo con las estrategias y prioridades de desarrollo para el sostenimiento y desempeño de sus actividades.</t>
  </si>
  <si>
    <t>Asignaciones destinadas, en su caso, a los entes públicos contenidos en el Presupuesto de Egresos con el objeto de sufragar gastos inherentes a sus atribuciones.</t>
  </si>
  <si>
    <t>Asignaciones presupuestarias destinadas al Poder Ejecutivo, con el objeto de financiar gastos inherentes a sus atribuciones.</t>
  </si>
  <si>
    <t>Asignaciones presupuestarias destinadas al Poder Legislativo, con el objeto de financiar gastos inherentes a sus atribuciones.</t>
  </si>
  <si>
    <t>Asignaciones presupuestarias destinadas al Poder Judicial, con el objeto de financiar gastos inherentes a sus atribuciones.</t>
  </si>
  <si>
    <t>Asignaciones presupuestarias destinadas a Órganos Autónomos, con el objeto de financiar gastos inherentes a sus atribuciones.</t>
  </si>
  <si>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</si>
  <si>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</si>
  <si>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</si>
  <si>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</si>
  <si>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</si>
  <si>
    <t>Asignaciones destinadas, en su caso, a entes públicos, otorgados por otros, con el objeto de sufragar gastos inherentes a sus atribuciones.</t>
  </si>
  <si>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mercados; financian sus actividades principalmente mediante impuestos y/o transferencias que reciben de otros sectores gubernamentales; distribuyen sus productos gratuitamente o a precios económicamente no significativos con relación a sus costos de producción.</t>
  </si>
  <si>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</si>
  <si>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</si>
  <si>
    <t>Asignaciones que no suponen la contraprestación de bienes o servicios, que se otorgan a fideicomisos de entidades federativas y municipios para que ejecuten acciones que se le han encomendado.</t>
  </si>
  <si>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</si>
  <si>
    <t>Asignaciones destinadas a promover y fomentar la producción y transformación de bienes y servicios.</t>
  </si>
  <si>
    <t>Asignaciones destinadas a las empresas para promover la comercialización y distribución de los bienes y servicios básicos.</t>
  </si>
  <si>
    <t>Asignaciones destinadas a las empresas para mantener y promover la inversión de los sectores social y privado en actividades económicas estratégicas.</t>
  </si>
  <si>
    <t>Asignaciones destinadas a las empresas para promover la prestación de servicios públicos.</t>
  </si>
  <si>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</si>
  <si>
    <t>Asignaciones destinadas a otorgar subsidios a través de sociedades hipotecarias, fondos y fideicomisos, para la construcción y adquisición de vivienda, preferentemente a tasas de interés social.</t>
  </si>
  <si>
    <t>Asignaciones destinadas a las empresas para mantener un menor nivel en los precios de bienes y servicios de consumo básico que distribuyen los sectores económicos.</t>
  </si>
  <si>
    <t>Asignaciones que los entes públicos otorgan a personas, instituciones y diversos sectores de la población para propósitos sociales.</t>
  </si>
  <si>
    <t>Asignaciones destinadas al auxilio o ayudas especiales que no revisten carácter permanente, que los entes públicos otorgan a personas u hogares para propósitos sociales.</t>
  </si>
  <si>
    <t>Asignaciones destinadas a becas y otras ayudas para programas de formación o capacitación acordadas con personas.</t>
  </si>
  <si>
    <t>Asignaciones destinadas para la atención de gastos corrientes de establecimientos de enseñanza.</t>
  </si>
  <si>
    <t>Asignaciones destinadas al desarrollo de actividades científicas o académicas. Incluye las erogaciones corrientes de los investigadores.</t>
  </si>
  <si>
    <t>Asignaciones destinadas al auxilio y estímulo de acciones realizadas por instituciones sin fines de lucro que contribuyan a la consecución de los objetivos del ente público otorgante.</t>
  </si>
  <si>
    <t>Asignaciones destinadas a promover el cooperativismo.</t>
  </si>
  <si>
    <t>Asignaciones destinadas a cubrir erogaciones que realizan los institutos electorales a los partidos políticos.</t>
  </si>
  <si>
    <t>Asignaciones destinadas a atender a la población por contingencias y desastres naturales, así como las actividades relacionadas con su prevención, operación y supervisión.</t>
  </si>
  <si>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</si>
  <si>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</si>
  <si>
    <t>Asignaciones para el pago a jubilados, que cubre el Gobierno Federal, Estatal y Municipal, o bien el Instituto de Seguridad Social correspondiente, conforme al régimen legal establecido, así como los pagos adicionales derivados de compromisos contractuales a personal retirado.</t>
  </si>
  <si>
    <t>Asignaciones que se otorgan a fideicomisos, mandatos y otros análogos para que por cuenta de los entes públicos ejecuten acciones que éstos les han encomendado.</t>
  </si>
  <si>
    <t>Asignaciones que no suponen la contraprestación de bienes o servicios que se otorgan a fideicomisos del Poder Ejecutivo no incluidos en el Presupuesto de Egresos para que por cuenta de los entes públicos ejecuten acciones que éstos les han encomendado.</t>
  </si>
  <si>
    <t>Asignaciones que no suponen la contraprestación de bienes o servicios que se otorgan a Fideicomisos del Poder Judicial no incluidos en el Presupuesto de Egresos para que por cuenta de los entes públicos ejecuten acciones que éstos les han encomendado.</t>
  </si>
  <si>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</si>
  <si>
    <t>Asignaciones internas, que no suponen la contraprestación de bienes o servicios, destinada a fideicomisos empresariales y no financieros, con el objeto de financiar parte de los gastos inherentes a sus funciones.</t>
  </si>
  <si>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</si>
  <si>
    <t>Asignaciones que se otorgan para cubrir cuotas y aportaciones a instituciones y órganos internacionales. Derivadas de acuerdos, convenios o tratados celebrados por los entes públicos.</t>
  </si>
  <si>
    <t>Asignaciones que no suponen la contraprestación de bienes o servicios, se otorgan para cubrir cuotas y aportaciones a gobiernos extranjeros, derivadas de acuerdos, convenios o tratados celebrados por los entes públicos.</t>
  </si>
  <si>
    <t>Asignaciones que no suponen la contraprestación de bienes o servicios, se otorgan para cubrir cuotas y aportaciones a organismos internacionales, derivadas de acuerdos, convenios o tratados celebrados por los entes públicos.</t>
  </si>
  <si>
    <t>Asignaciones que no suponen la contraprestación de bienes o servicios, se otorgan para cubrir cuotas y aportaciones al sector privado externo, derivadas de acuerdos, convenios o tratados celebrados por los entes públicos.</t>
  </si>
  <si>
    <t>Aportaciones de terceros para obras o servicios</t>
  </si>
  <si>
    <t>Del fondo de Insfraestructura social Municipal 1998</t>
  </si>
  <si>
    <t>Del fondo de Fortalecimiento social Muncipal 1998</t>
  </si>
  <si>
    <t>Del fondo de Insfraestructura social Municipal 1999</t>
  </si>
  <si>
    <t>Del fondo de Fortalecimiento social Muncipal 1999</t>
  </si>
  <si>
    <t>Del fondo de Insfraestructura social Municipal 2000</t>
  </si>
  <si>
    <t>Del fondo de Fortalecimiento social Muncipal 2000</t>
  </si>
  <si>
    <t>Del fondo de Insfraestructura social Municipal 2001</t>
  </si>
  <si>
    <t>Del fondo de Fortalecimiento social Muncipal 2001</t>
  </si>
  <si>
    <t>Del fondo de Insfraestructura social Municipal 2002</t>
  </si>
  <si>
    <t>Del fondo de Fortalecimiento social Muncipal 2002</t>
  </si>
  <si>
    <t>Del fondo de Insfraestructura social Municipal 2003</t>
  </si>
  <si>
    <t>Del fondo de Fortalecimiento social Muncipal 2004</t>
  </si>
  <si>
    <t>Del fondo de Fortalecimiento social Muncipal 2003</t>
  </si>
  <si>
    <t>Del fondo de Insfraestructura social Municipal 2004</t>
  </si>
  <si>
    <t>Del fondo de Insfraestructura social Municipal 2005</t>
  </si>
  <si>
    <t>Del fondo de Fortalecimiento social Muncipal 2005</t>
  </si>
  <si>
    <t>Del fondo de Insfraestructura social Municipal 2006</t>
  </si>
  <si>
    <t>Del fondo de Fortalecimiento social Muncipal 2006</t>
  </si>
  <si>
    <t>Del fondo de Insfraestructura social Municipal 2007</t>
  </si>
  <si>
    <t>Del fondo de Fortalecimiento social Muncipal 2007</t>
  </si>
  <si>
    <t>Del fondo de Insfraestructura social Municipal 2008</t>
  </si>
  <si>
    <t>Del fondo de Fortalecimiento social Muncipal 2008</t>
  </si>
  <si>
    <t>Del fondo de Insfraestructura social Municipal 2009</t>
  </si>
  <si>
    <t>Del fondo de Fortalecimiento social Muncipal 2009</t>
  </si>
  <si>
    <t>Del fondo de Insfraestructura social Municipal 2010</t>
  </si>
  <si>
    <t>Del fondo de Fortalecimiento social Muncipal 2010</t>
  </si>
  <si>
    <t>Del fondo de Insfraestructura social Municipal 2011</t>
  </si>
  <si>
    <t>Del fondo de Fortalecimiento social Muncipal 2011</t>
  </si>
  <si>
    <t>Aportaciones de la Federación para obras o servicos</t>
  </si>
  <si>
    <t>Aportaciones del Estado para obras o servicos</t>
  </si>
  <si>
    <t>HABITAT</t>
  </si>
  <si>
    <t>AHORRO, SUBSIO Y CRÉDITO PARA LA VIVIENDA</t>
  </si>
  <si>
    <t>MICROREGIONES</t>
  </si>
  <si>
    <t>3X1 PARA MIGRANTES</t>
  </si>
  <si>
    <t>EMPLEO TEMPORAL</t>
  </si>
  <si>
    <t>VIVIENDA RURAL</t>
  </si>
  <si>
    <t>OPCIONES PRODUCTIVAS</t>
  </si>
  <si>
    <t>RESCATE DE ESPACIOS PUBLICOS</t>
  </si>
  <si>
    <t>EXCEDENTES PETROLEROS</t>
  </si>
  <si>
    <t>FONAPO</t>
  </si>
  <si>
    <t>SUBSEMUN</t>
  </si>
  <si>
    <t>CONADE</t>
  </si>
  <si>
    <t>CONACULTURA</t>
  </si>
  <si>
    <t>PRODDER</t>
  </si>
  <si>
    <t>APAZU</t>
  </si>
  <si>
    <t>INCA RURAL/SINACATRI</t>
  </si>
  <si>
    <t>CONADEP/CEDIPIEM</t>
  </si>
  <si>
    <t>OTROS RECURSOS FEDERALES</t>
  </si>
  <si>
    <t>Recursos de Empresas Privadas</t>
  </si>
  <si>
    <t>Recursos de Convenios Intermunicipales</t>
  </si>
  <si>
    <t>Recursos de otros fondos y Convenios</t>
  </si>
  <si>
    <t>Fondos Internacionales</t>
  </si>
  <si>
    <t>Otros Empréstitos</t>
  </si>
  <si>
    <t>IMPORTE</t>
  </si>
  <si>
    <t>RECURSOS           PROPIOS</t>
  </si>
  <si>
    <t>Agrupa las asignaciones destinadas a la adquisición de toda clase de bienes muebles e inmuebles requeridos en el desempeño de las actividades de los entes públicos. Incluye los pagos por adjudicación, expropiación e indemnización de bienes muebles e inmuebles a favor del Gobierno.</t>
  </si>
  <si>
    <t>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t>
  </si>
  <si>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</si>
  <si>
    <t>Asignaciones destinadas a todo tipo de muebles ensamblados, tapizados, sofás-cama, sillones reclinables, muebles de mimbre, ratán y bejuco y materiales similares, cocinas y sus partes. Excepto muebles de oficina y estantería.</t>
  </si>
  <si>
    <t>Asignaciones destinadas a cubrir adquisición de obras y colecciones de carácter histórico y cultural de manera permanente de bienes artísticos y culturales como colecciones de pinturas, esculturas, cuadros, etc.</t>
  </si>
  <si>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</si>
  <si>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</si>
  <si>
    <t>Asignaciones destinadas a la adquisición de equipos educacionales y recreativos, tales como: equipos y aparatos audiovisuales, aparatos de gimnasia, proyectores, cámaras fotográficas, entre otros. Incluye refacciones y accesorios mayores correspondientes a este concepto.</t>
  </si>
  <si>
    <t>Asignaciones destinadas a la adquisición de equipos, tales como: proyectores, micrófonos, grabadores, televisores, entre otros.</t>
  </si>
  <si>
    <t>Asignaciones destinadas a la adquisición de aparatos, tales como: aparatos y equipos de gimnasia y prácticas deportivas, entre otros.</t>
  </si>
  <si>
    <t>Asignaciones destinadas a la adquisición de cámaras fotográficas, equipos y accesorios fotográficos y aparatos de proyección y de video, entre otros.</t>
  </si>
  <si>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</si>
  <si>
    <t>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t>
  </si>
  <si>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</si>
  <si>
    <t>Asignaciones destinadas a la adquisición de toda clase de equipo de transporte terrestre, ferroviario, aéreo, aeroespacial, marítimo, lacustre, fluvial y auxiliar de transporte. Incluye refacciones y accesorios mayores correspondientes a este concepto.</t>
  </si>
  <si>
    <t>Asignaciones destinadas a la adquisición de automóviles, camionetas de carga ligera, furgonetas, minivans, autobuses y microbuses de pasajeros, camiones de carga, de volteo, revolvedores y tracto-camiones, entre otros.</t>
  </si>
  <si>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</si>
  <si>
    <t>Asignaciones destinadas a la adquisición de aviones y demás objetos que vuelan, incluso motores, excluye navegación y medición.</t>
  </si>
  <si>
    <t>Asignaciones destinadas a la adquisición de equipo para el transporte ferroviario, tales como: locomotoras, vagones de pasajeros y de carga, transporte urbano en vías (metro y tren ligero), vehículos ferroviarios para mantenimiento. Excluye equipo de señalización férrea.</t>
  </si>
  <si>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materiales para construcción de embarcaciones. Excluye motores fuera de borda, de sistema eléctrico y electrónico, de balsas de hule, de plástico  no rígido.</t>
  </si>
  <si>
    <t>Asignaciones destinadas a la adquisición de otros equipos de transporte no clasificados en las partidas anteriores, tales como: bicicletas, motocicletas, entre otros.</t>
  </si>
  <si>
    <t>Asignaciones destinadas a la adquisición de maquinaria y equipo necesario para el desarrollo de las funciones de seguridad pública. Incluye refacciones y accesorios mayores correspondientes a este concepto.</t>
  </si>
  <si>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</si>
  <si>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</si>
  <si>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rotuladoras, sembradoras, cultivadoras, espolveadoras, aspersores e implementos agrícolas, entre otros. Incluye maquinaria y equipo pecuario, tales como: ordeñadoras, equipo para la preparación de alimentos para el ganado, para la avicultura y para la cría de animales.</t>
  </si>
  <si>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</si>
  <si>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</si>
  <si>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airea condicionado. Excluye los calentadores industriales de agua, calentadores de agua domésticos, radiadores eléctricos, ventiladores domésticos y sistemas de aire acondicionado para equipo de transporte.</t>
  </si>
  <si>
    <t>Asignaciones destinadas a la adquisición de equipos y aparatos de comunicaciones y telecomunicaciones, refacciones y accesorios mayores, tales como: comunicación satelital, microondas, transmisores, receptores; equipo de telex, radar, sonar, radionavegación y video; amplificadores, equipos telefónicos, telegráficos, fax y demás equipos y aparatos para el mismo fin.</t>
  </si>
  <si>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</si>
  <si>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</si>
  <si>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</si>
  <si>
    <t>Asignaciones destinadas a la adquisición de toda clase de especies animales y otros seres vivos, tanto para su utilización en el trabajo como para su fomento, exhibición y reproducción.</t>
  </si>
  <si>
    <t>Asignaciones destinadas a la adquisición de ganado bovino en todas sus fases: producción de carne, cría y explotación de ganado bovino para reemplazos de ganado bovino lechero.</t>
  </si>
  <si>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</si>
  <si>
    <t>Asignaciones destinadas a la adquisición de ovinos y caprinos.</t>
  </si>
  <si>
    <t>Asignaciones destinadas a la adquisición de peces y acuicultura, tales como: animales acuáticos en ambientes controlados (peces, moluscos, crustáceos, camarones y reptiles). Excluye acuicultura vegetal.</t>
  </si>
  <si>
    <t>Asignaciones destinadas a la adquisición de equinos, tales como: caballos, mulas, burros y otros. Excluye servicio de pensión para equinos.</t>
  </si>
  <si>
    <t>Asignaciones destinadas a la adquisición de especies menores y de zoológico, tales como: abejas, colmenas, conejos, chinchillas, zorros, perros, gatos, gallos de pelea, aves de ornato, cisnes, pavos reales, flamencos, gusanos de seda, llamas, venados, animales de laboratorio, entre otros.</t>
  </si>
  <si>
    <t>Asignaciones destinadas a la adquisición de árboles y plantas que se utilizan repetida o continuamente durante más de un año para producir otros bienes.</t>
  </si>
  <si>
    <t>Asignaciones destinadas a la adquisición de otros activos biológicos, tales como: semen como material productivo y todos los que sean capaces de experimentar transformaciones biológicas para convertirlos en otros activos biológicos.</t>
  </si>
  <si>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</si>
  <si>
    <t>Asignaciones destinadas a la adquisición de tierras, terrenos y predios urbanos baldíos, campos con o sin mejoras necesarios para los usos propios de los entes públicos.</t>
  </si>
  <si>
    <t>Asignaciones destinadas a la adquisición de viviendas que son edificadas principalmente como residencias requeridos por los entes públicos para sus actividades. Incluye: garajes y otras estructuras asociadas requeridas.</t>
  </si>
  <si>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</si>
  <si>
    <t>Asignaciones destinadas a cubrir el costo de los bienes inmuebles adquiridos por los entes públicos no incluidos o especificados en los conceptos y partidas del presente capítulo.</t>
  </si>
  <si>
    <t>Asignaciones para la adquisición de derechos por el uso de activos de propiedad industrial, comercial, intelectual y otros, como por ejemplo: software, licencias, patentes, marcas, derechos, concesiones y franquicias.</t>
  </si>
  <si>
    <t>Asignaciones destinadas a la adquisición de paquetes y programas de informática, para ser aplicados en los sistemas administrativos y operativos computarizados de los entes públicos, su descripción y los materiales de apoyo de los sistemas y las aplicaciones informáticas que se espera utilizar.</t>
  </si>
  <si>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</si>
  <si>
    <t>Asignaciones destinadas a cubrir los gastos generados por el uso de nombres comerciales, símbolos o emblemas que identifiquen un producto o conjunto de productos, que otorgan derechos de exclusividad para su uso o explotación, por parte de los entes públicos.</t>
  </si>
  <si>
    <t>Asignaciones destinadas para atender los gastos generados por el uso de obras técnicas, culturales, de arte o musicales, u otras pertenecientes a personas jurídicas o naturales, nacionales o extranjeras.</t>
  </si>
  <si>
    <t>Asignaciones destinadas a cubrir la adquisición del derecho de explotación por un lapso de tiempo determinado de bienes y servicios por parte de una empresa a otra.</t>
  </si>
  <si>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</si>
  <si>
    <t>Asignaciones destinadas a la adquisición de permisos informáticos e intelectuales.</t>
  </si>
  <si>
    <t>Asignaciones destinadas a la adquisición de permisos para realizar negocios en general o un negocio o profesión en particular.</t>
  </si>
  <si>
    <t>Asignaciones destinadas atenderá cubrir los gastos generados por concepto de otros activos intangibles, no incluidos en partidas específicas anteriores.</t>
  </si>
  <si>
    <t>Asignaciones destinadas a obras por contrato y proyectos productivos y acciones de fomento. Incluye los gastos en estudios de pre-inversión y preparación del proyecto.</t>
  </si>
  <si>
    <t>Asignaciones destinadas para construcciones en bienes de dominio público de acuerdo con lo establecido en el art. 7 de la Ley General de Bienes Nacionales y otras leyes aplicables. Incluye los gastos en estudios de pre-inversión y preparación del proyecto.</t>
  </si>
  <si>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</si>
  <si>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</si>
  <si>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</si>
  <si>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</si>
  <si>
    <t>Asignaciones destinadas al 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</si>
  <si>
    <t>Asignaciones destinadas a la realización de instalaciones eléctricas, hidrosanitarias, de gas, aire acondicionado, calefacción, instalaciones electromecánicas y otras instalaciones de construcciones, Incluye los gastos en estudios de pre-inversión y preparación del proyecto.</t>
  </si>
  <si>
    <t>Asignaciones para construcciones en bienes inmuebles propiedad de los entes público. Incluye los gastos en estudios de pre inversión y preparación del proyecto.</t>
  </si>
  <si>
    <t>Asignaciones destinadas a obras para vivienda, ya sean unifamiliares o multifamiliares. Incluye construcción nueva, ampliación, remodelación, mantenimiento o reparación integral de las construcciones, así como los gastos en estudios de pre inversión y preparación del proyecto.</t>
  </si>
  <si>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 inversión y preparación del proyecto.</t>
  </si>
  <si>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</si>
  <si>
    <t>Asignaciones destinadas a la realización de instalaciones eléctricas, hidro-sanitarias, de gas, aire acondicionado, calefacción, instalaciones electromecánicas y otras instalaciones de construcciones. Incluye los gastos en estudios de pre-inversión y preparación del proyecto.</t>
  </si>
  <si>
    <t>Erogaciones realizadas por los entes públicos con la finalidad de ejecutar proyectos de desarrollo productivo, económico y social y otros. Incluye el costo de la preparación de proyectos.</t>
  </si>
  <si>
    <t>TOTAL DE EGRESOS</t>
  </si>
  <si>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</si>
  <si>
    <t>Asignaciones destinadas al otorgamiento de créditos en forma directa o mediante fondos y fideicomisos a favor de los sectores social y privado, o de los municipios, para el financiamiento de acciones para el impulso de actividades productivas de acuerdo con las políticas, normas y disposiciones aplicables.</t>
  </si>
  <si>
    <t>Asignaciones destinadas a otorgar créditos directos al sector social y privado, para la adquisición de toda clase de bienes muebles e inmuebles, así como para la construcción y reconstrucción de obras e instalaciones, cuando se apliquen en actividades productivas.</t>
  </si>
  <si>
    <t>Asignaciones destinadas a otorgar créditos directos a municipios, para la adquisición de toda clase de bienes muebles e inmuebles, así como para la construcción y reconstrucción de obras e instalaciones, cuando se apliquen en actividades productivas.</t>
  </si>
  <si>
    <t>Asignaciones para aportar capital directo o mediante la adquisición de acciones u otros valores representativos de capital a entidades paraestatales y empresas privadas; así como a organismos nacionales e internacionales.</t>
  </si>
  <si>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</si>
  <si>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</si>
  <si>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</si>
  <si>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</si>
  <si>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</si>
  <si>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</si>
  <si>
    <t>Asignaciones para la adquisición de acciones y participaciones de capital en entidades del sector público, que se traduce en una inversión financiera para el organismo que los otorga y en un aumento del patrimonio para el que los recibe realizadas con fines de administración de la liquidez.</t>
  </si>
  <si>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liquidez.</t>
  </si>
  <si>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</si>
  <si>
    <t>Asignaciones destinadas a financiar la adquisición de títulos y valores representativos de deuda. Excluye los depósitos temporales efectuados en el mercado de valores o de capitales por la intermediación de instituciones financieras.</t>
  </si>
  <si>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</si>
  <si>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</si>
  <si>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</si>
  <si>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</si>
  <si>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</si>
  <si>
    <t>Asignaciones destinadas a la concesión de préstamos a entes públicos y al sector privado.</t>
  </si>
  <si>
    <t>Asignaciones destinadas para la concesión de préstamos a entidades paraestatales no empresariales y no financieras con fines de política económica.</t>
  </si>
  <si>
    <t>Asignaciones destinadas a la concesión de préstamos a entidades paraestatales empresariales y no financieras con fines de política económica.</t>
  </si>
  <si>
    <t>Asignaciones destinadas a la concesión de préstamos a instituciones paraestatales públicas financieras con fines de política económica.</t>
  </si>
  <si>
    <t>Asignaciones destinadas a la concesión de préstamos a entidades federativas y municipios con fines de política económica.</t>
  </si>
  <si>
    <t>Asignaciones destinadas a la concesión de préstamos al sector privado, tales como: préstamos al personal, a sindicatos y demás erogaciones recuperables, con fines de política económica.</t>
  </si>
  <si>
    <t>Asignaciones destinadas a la concesión de préstamos al sector externo con fines de política económica.</t>
  </si>
  <si>
    <t>Asignaciones destinadas para la concesión de préstamos entre entes públicos con fines de gestión de liquidez.</t>
  </si>
  <si>
    <t>Asignaciones destinadas para la concesión de préstamos al sector privado con fines de gestión de liquidez.</t>
  </si>
  <si>
    <t>Asignaciones destinadas para la concesión de préstamos al sector externo con fines de gestión de liquidez.</t>
  </si>
  <si>
    <t>Asignaciones a fideicomisos, mandatos y otros análogos para constituir o incrementar su patrimonio.</t>
  </si>
  <si>
    <t>Asignaciones destinadas para construir o incrementar los fideicomisos del Poder Ejecutivo, con fines de política económica.</t>
  </si>
  <si>
    <t>Asignaciones destinadas para construir o incrementar los fideicomisos del Poder Legislativo, con fines de política económica.</t>
  </si>
  <si>
    <t>Asignaciones destinadas para construir o incrementar los fideicomisos del Poder Judicial, con fines de política económica.</t>
  </si>
  <si>
    <t>Asignaciones destinadas para construir o incrementar los fideicomisos públicos no empresariales y no financieros, con fines de política económica.</t>
  </si>
  <si>
    <t>Asignaciones destinadas para construir o incrementar los fideicomisos públicos empresariales y no financieros, con fines de política económica.</t>
  </si>
  <si>
    <t>Asignaciones destinadas para construir o incrementar a fideicomisos públicos financieros, con fines de política económica.</t>
  </si>
  <si>
    <t>Asignaciones a fideicomisos a favor de entidades federativas, con fines de política económica.</t>
  </si>
  <si>
    <t>Asignaciones a fideicomisos de municipios con fines de política económica.</t>
  </si>
  <si>
    <t>Asignaciones a fideicomisos de empresas privadas y particulares con fines de política económica.</t>
  </si>
  <si>
    <t>Asignaciones destinadas a inversiones financieras no comprendidas en conceptos anteriores, tales como: la inversión en capital de trabajo en instituciones que se ocupan de actividades comerciales como son las tiendas y farmacias del ISSSTE e instituciones similares.</t>
  </si>
  <si>
    <t>Asignaciones destinadas a colocaciones a largo plazo en moneda nacional.</t>
  </si>
  <si>
    <t>Asignaciones destinadas a colocaciones financieras a largo plazo en moneda extranjera.</t>
  </si>
  <si>
    <t>Provisiones presupuestarias para hacer frente a las erogaciones que se deriven de contingencias o fenómenos climáticos, meteorológicos o económicos, con el fin de prevenir o resarcir daños a la población o a la infraestructura pública; como las derivadas de las responsabilidades de los entes públicos.</t>
  </si>
  <si>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</si>
  <si>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</si>
  <si>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</si>
  <si>
    <t>Asignaciones de recursos previstos en el Presupuesto de Egresos por concepto de las estimaciones de participaciones  en los ingresos federales que conforme a la Ley de Coordinación Fiscal correspondan a las haciendas públicas de los estados, municipios y Distrito Federal.</t>
  </si>
  <si>
    <t>Asignaciones que prevén estimaciones por el porcentaje del importe total que se distribuye entre las  entidades federativas y de la parte correspondiente en materia de derechos.</t>
  </si>
  <si>
    <t>Recursos de los estados a los municipios que se derivan del Sistema Nacional de Coordinación Fiscal, así como las que correspondan a sistemas estatales de coordinación fiscal determinados por las leyes correspondientes.</t>
  </si>
  <si>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</si>
  <si>
    <t>Asignaciones destinadas a cubrir los incentivos derivados de convenios de colaboración administrativa  que se celebren con otros órdenes de gobierno</t>
  </si>
  <si>
    <t>Recursos que corresponden a las entidades federativas y municipios que se derivan del Sistema Nacional de Coordinación Fiscal, de conformidad a lo establecido por el capítulo V de la Ley de Coordinación Fiscal.</t>
  </si>
  <si>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</si>
  <si>
    <t>Asignaciones destinadas a cubrir las aportaciones anuales para cada familia beneficiaria del Sistema de Protección Social en Salud, conforme al porcentaje y, en su caso, las actualizaciones que se determinen conforme a la Ley General de Salud.</t>
  </si>
  <si>
    <t>Recursos destinados a compensar la disminución en ingresos participables a las entidades federativas y municipios.</t>
  </si>
  <si>
    <t>Recursos asignados a un ente público y reasignado por éste a otro a través de convenios para su ejecución.</t>
  </si>
  <si>
    <t>Asignaciones destinadas a los convenios que celebran los entes públicos con el propósito de reasignar la ejecución de funciones, programas o proyectos federales y, en su caso, recursos humanos o materiales.</t>
  </si>
  <si>
    <t>Asignaciones destinadas a los convenios que  celebran los entes públicos con el propósito de descentralizar la ejecución de funciones, programas o proyectos federales y, en su caso, recursos humanos o materiales.</t>
  </si>
  <si>
    <t>Asignaciones destinadas a otros convenios no especificados en las partidas anteriores que celebran los entes públicos.</t>
  </si>
  <si>
    <t>Asignaciones destinadas a cubrir obligaciones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</si>
  <si>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</si>
  <si>
    <t>Asignaciones destinadas a cubrir el pago principal derivado de los créditos contraídos en moneda nacional con instituciones de crédito establecidas en el territorio nacional.</t>
  </si>
  <si>
    <t>Asignaciones para el pago del principal derivado de la colocación de valores por los entes públicos en territorio nacional.</t>
  </si>
  <si>
    <t>Asignaciones para la amortización de financiamientos contraídos con arrendadoras nacionales o en el que su pago esté convenido en moneda nacional.</t>
  </si>
  <si>
    <t>Asignaciones destinadas a cubrir el pago del principal, derivado de los créditos contraídos en moneda extranjera con bancos establecidos fuera del territorio nacional.</t>
  </si>
  <si>
    <t>Asignaciones destinadas a cubrir el pago del principal de los financiamientos contratados con el Banco Internacional de Reconstrucción y Fomento, el Banco Interamericano de Desarrollo y otras instituciones análogas.</t>
  </si>
  <si>
    <t>Asignaciones para el pago del principal derivado de los financiamientos otorgados por gobiernos extranjeros a través de sus instituciones de crédito.</t>
  </si>
  <si>
    <t>Asignaciones para el pago del principal derivado de la colocación de títulos y valores mexicanos en los mercados extranjeros.</t>
  </si>
  <si>
    <t>Asignaciones para la amortización de financiamientos contraídos con arrendadoras extranjeras en el que su pago esté convenido en moneda extranjera.</t>
  </si>
  <si>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</si>
  <si>
    <t>Asignaciones destinadas al pago de intereses derivados de los créditos contratados con instituciones de crédito nacionales.</t>
  </si>
  <si>
    <t>Asignaciones destinadas al pago de intereses por la colocación de títulos y valores gubernamentales colocados en territorio nacional.</t>
  </si>
  <si>
    <t>Asignaciones destinadas al pago de intereses derivado de la contratación de arrendamientos financieros nacionales.</t>
  </si>
  <si>
    <t>Asignaciones destinadas al pago de intereses derivados de créditos contratados con la banca comercial externa.</t>
  </si>
  <si>
    <t>Asignaciones destinadas al pago de intereses por la contratación de financiamientos con el Banco Internacional de Reconstrucción y Fomento, el Banco Interamericano de Desarrollo y otras instituciones análogas.</t>
  </si>
  <si>
    <t>Asignaciones destinadas al pago de intereses por la contratación de financiamientos otorgados por gobiernos extranjeros, a través de sus instituciones de crédito.</t>
  </si>
  <si>
    <t>Asignaciones destinadas al pago de intereses por la colocación de títulos y valores mexicanos en los mercados extranjeros.</t>
  </si>
  <si>
    <t>Asignaciones destinadas al pago de intereses por concepto de arrendamientos financieros contratados con arrendadoras extranjeras en el que su pago esté establecido en moneda extranjera.</t>
  </si>
  <si>
    <t>Asignaciones destinadas a cubrir las comisiones derivadas de los diversos créditos o financiamientos autorizados o ratificados por el Congreso de la Unión, pagaderos en el interior y exterior del país, tanto en moneda nacional como extranjera.</t>
  </si>
  <si>
    <t>Asignaciones destinadas al pago de obligaciones derivadas del servicio de la deuda contratada en territorio nacional.</t>
  </si>
  <si>
    <t>Asignaciones destinadas al pago de obligaciones derivadas del servicio de la deuda contratada fuera del territorio nacional.</t>
  </si>
  <si>
    <t>Asignaciones destinadas a cubrir los gastos derivados de los diversos créditos o financiamientos autorizados o ratificados por el Congreso de la Unión, pagaderos en el interior y exterior del país, tanto en moneda nacional como extranjera.</t>
  </si>
  <si>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</si>
  <si>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</si>
  <si>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</si>
  <si>
    <t>Asignaciones destinadas al pago de los importes derivados por las variaciones en las tasas de interés, programas de cobertura petroleras, agropecuarias y otras coberturas mediante instrumentos financieros derivados; así como las erogaciones que, en su caso, resulten de la cancelación anticipada de los propios contratos de cobertura de la deuda pública interna.</t>
  </si>
  <si>
    <t>Asignaciones destinadas al pago de los importes derivados por las variaciones en las tasas de interés, en el tipo de cambio de las divisas, programas de coberturas petroleras, agropecuarias otras coberturas mediante instrumentos financieros derivados; así como las erogaciones que, en su caso, resulten de la cancelación anticipada de los propios contratos de cobertura de la deuda pública externa.</t>
  </si>
  <si>
    <t>Asignaciones destinadas al apoyo de los ahorradores y deudores de la banca y del saneamiento del sistema financiero nacional.</t>
  </si>
  <si>
    <t>Asignaciones para cubrir compromisos derivados de programas de apoyo y saneamiento del sistema financiero nacional.</t>
  </si>
  <si>
    <t>Asignaciones, destinadas a cubrir compromisos por la aplicación de programas de apoyo a ahorradores y deudores.</t>
  </si>
  <si>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</si>
  <si>
    <t>Amortización de la deuda y disminución de pasivos</t>
  </si>
  <si>
    <t>Infraestructura</t>
  </si>
  <si>
    <t>Fortalecimiento</t>
  </si>
  <si>
    <t>3x1 Estatal</t>
  </si>
  <si>
    <t>Mejoramiento de casa o de vivienda</t>
  </si>
  <si>
    <t>PACE</t>
  </si>
  <si>
    <t>Electrificación en poblados rural y colonias pobres</t>
  </si>
  <si>
    <t>Rehabilitación de imagen urbana en municipios</t>
  </si>
  <si>
    <t>Desarrollo regional (FONDEREG)</t>
  </si>
  <si>
    <t>Zonas deserticas</t>
  </si>
  <si>
    <t>Otros programas estatales</t>
  </si>
  <si>
    <t>Urbano</t>
  </si>
  <si>
    <t>Rústico</t>
  </si>
  <si>
    <t>Otros impuestos</t>
  </si>
  <si>
    <t>Plazo de créditos fiscales</t>
  </si>
  <si>
    <t>Notificación de requerimiento de pago</t>
  </si>
  <si>
    <t>Otros  accesorios</t>
  </si>
  <si>
    <t>PRODUCTOS</t>
  </si>
  <si>
    <t>PRODUCTOS DE CAPITAL</t>
  </si>
  <si>
    <t>APROVECHAMIENTOS</t>
  </si>
  <si>
    <t>Subsidio municipal</t>
  </si>
  <si>
    <t>Otros subsidios</t>
  </si>
  <si>
    <t>APROVECHAMIENTOS DE CAPITAL</t>
  </si>
  <si>
    <t>Bienes vacantes</t>
  </si>
  <si>
    <t>Subsidio</t>
  </si>
  <si>
    <t>Reintegros</t>
  </si>
  <si>
    <t>Participaciones</t>
  </si>
  <si>
    <t>INGRESOS DERIVADOS DE FINANCIAMIENTO</t>
  </si>
  <si>
    <t>ENDEUDAMIENTO INTERNO</t>
  </si>
  <si>
    <t>ENDEUDAMIENTO EXTERNO</t>
  </si>
  <si>
    <t>Fideicomisos</t>
  </si>
  <si>
    <t>Mandatos</t>
  </si>
  <si>
    <t>Efectivo</t>
  </si>
  <si>
    <t>Especie</t>
  </si>
  <si>
    <t>LI</t>
  </si>
  <si>
    <t>TI</t>
  </si>
  <si>
    <t>TOTAL DE INGRESOS</t>
  </si>
  <si>
    <t>Convenios</t>
  </si>
  <si>
    <t>DESCRIPCIÓN</t>
  </si>
  <si>
    <t>RT</t>
  </si>
  <si>
    <t>Ingresos de Gestión</t>
  </si>
  <si>
    <t>Participaciones, Aportaciones, Transferencias, Asignaciones, Subsidios y Otras Ayudas</t>
  </si>
  <si>
    <t>Otros Ingresos</t>
  </si>
  <si>
    <t>Son las contribuciones establecidas  en ley que deben pagar las personas físicas y morales que se encuentran en la situación jurídica o de hecho prevista por la misma y que sean distintas de las aportaciones de seguridad social, contribuciones de mejoras y derechos.</t>
  </si>
  <si>
    <t>Son las establecidas en Ley a cargo de las personas físicas y morales que se beneficien de manera directa por obras públicas.</t>
  </si>
  <si>
    <t>Son contraprestaciones por los servicios que preste el Estado en sus funciones de derecho privado, así como por el uso, aprovechamiento o enajenación de bienes del dominio privado.</t>
  </si>
  <si>
    <t>Son los ingresos que percibe el Estado por funciones de derecho público distintos de las contribuciones, de los ingresos derivados de financiamientos y de los que obtengan los organismos descentralizados y las empresas de participación estatal.</t>
  </si>
  <si>
    <t>Son recursos propios que obtienen las diversas entidades que conforman el sector paraestatal y gobierno central por sus actividades de producción y/o comercialización.</t>
  </si>
  <si>
    <t>Recursos destinados a cubrir las participaciones y aportaciones para las entidades federativas y los municipios. Incluye los recursos destinados a la ejecución de programas federales a través de las entidades federativas mediante la reasignación de responsabilidades y recursos presupuestarios, en los términos de los convenios que celebre el Gobierno Federal con éstas.</t>
  </si>
  <si>
    <t>Recursos destinados en forma directa o indirecta a los sectores público, privado y externo, organismos y empresas paraestatales y apoyos como parte de su política económica y social, de acuerdo a las estrategias y prioridades de desarrollo para el sostenimiento y desempeño de sus actividades.</t>
  </si>
  <si>
    <t>Son los ingresos obtenidos por la celebración de empréstitos internos y externos, autorizados o ratificados por el H. Congreso de la Unión y Congresos de los Estados y Asamblea Legislativa del Distrito Federal. Siendo principalmente los créditos por instrumento de emisiones en los mercados nacionales e internacionales de capital, organismos financieros internacionales, créditos bilaterales y otras fuentes. Asimismo, incluye los financiamientos derivados del rescate y/o aplicación de activos financieros.</t>
  </si>
  <si>
    <t>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 en el capítulo 3000 Servicios Generales.</t>
  </si>
  <si>
    <t>Asignaciones destinadas a cubrir los estímulos al personal de los entes públicos por productividad, desempeño, calidad, acreditación por titulación de licenciatura, años de servicio, puntualidad y asistencia, entre otros; de acuerdo con la normatividad aplicable.</t>
  </si>
  <si>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</si>
  <si>
    <t>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t>
  </si>
  <si>
    <t>Asignaciones destinadas a la adquisición de materiales requeridos para el registro e identificación en trámites oficiales y servicios a la población, tales como: pasaportes, certificados especiales, formas valoradas, placas de tránsito, licencias de conducir, entre otras.</t>
  </si>
  <si>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</si>
  <si>
    <t>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t>
  </si>
  <si>
    <t>Artículos o bienes no duraderos que adquiere la entidad para destinarlos a la comercialización de acuerdo con el giro normal de actividades del ente público.</t>
  </si>
  <si>
    <t>Asignaciones destinadas a la adquisición de todo tipo de material eléctrico y electrónico tales como: cables, interruptores, tubos fluorescentes, focos aislantes,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</si>
  <si>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t>
  </si>
  <si>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</si>
  <si>
    <t>Asignaciones destinadas a la adquisición de combustibles, lubricantes y aditivos de todo tipo, necesarios para el funcionamiento de vehículos de transporte terrestres, aéreos, marítimos, lacustres y fluviales; así como de maquinaria y equipo.</t>
  </si>
  <si>
    <t>Asignaciones destinadas a la adquisición de sustancias explosivas y sus accesorios (fusibles de seguridad y detonantes) tales como: pólvora, dinamita, cordita, trinitrotolueno, amatol, tetril, fulminantes, entre otros.</t>
  </si>
  <si>
    <t>Prendas de protección para seguridad pública y nacional</t>
  </si>
  <si>
    <t>Asignaciones destinadas a la adquisición de instrumental complementario y repuesto de edificios, tales como; candados, cerraduras, pasadores, chapas, llaves, manijas para puertas, herrajes y bisagras.</t>
  </si>
  <si>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autos estéreos, gatos hidráulicos o mecánicos.</t>
  </si>
  <si>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</si>
  <si>
    <t>Asignaciones destinadas a cubrir el alquiler de toda clase de mobiliario requerido en el cumplimiento de las funciones oficiales. Incluye bienes y equipos de tecnologías de la información, tales como: equipo de cómputo, impresoras y fotocopiadoras, entre otras.</t>
  </si>
  <si>
    <t>Servicios de apoyo administrativo, fotocopiado e impresión</t>
  </si>
  <si>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</si>
  <si>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</si>
  <si>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</si>
  <si>
    <t>Instalación, reparación y mantenimiento de maquinaria, otros equipos y herramienta</t>
  </si>
  <si>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</si>
  <si>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</si>
  <si>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</si>
  <si>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</si>
  <si>
    <t>Ayudas sociales a entidades de interés público</t>
  </si>
  <si>
    <t>TRANSFERENCIAS A FIDEICOMISOS, MANDATOS Y OTROS ANÁLOGOS</t>
  </si>
  <si>
    <t>Asignaciones que no suponen la contraprestación de bienes o servicios que se otorgan a fideicomisos del Poder Legislativo no incluidos en el Presupuesto de Egresos para que por cuenta de los entes públicos ejecuten acciones que éstos les han encomendado.</t>
  </si>
  <si>
    <t>Objetos de valor</t>
  </si>
  <si>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</si>
  <si>
    <t>Cámaras fotográficas y de video</t>
  </si>
  <si>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</si>
  <si>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</si>
  <si>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</si>
  <si>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</si>
  <si>
    <t>Asignaciones destinadas a los estudio,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</si>
  <si>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</si>
  <si>
    <t>Acciones y participaciones de capital en entidades paraestatales empresariales y no financieras con fines de política económica</t>
  </si>
  <si>
    <t>COMPRA DE TÍTULOS Y VALORES</t>
  </si>
  <si>
    <t>Acciones y participaciones de capital en el sector público con fines de gestión de la liquidez</t>
  </si>
  <si>
    <t>Concesión de préstamos al sector público con fines de gestión de liquidez</t>
  </si>
  <si>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</si>
  <si>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</si>
  <si>
    <t>INTERESES DE LA DEUDA PÚBLICA</t>
  </si>
  <si>
    <t>ACCIONES Y PARTICIPACIONES DE CAPITAL</t>
  </si>
  <si>
    <t>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t>
  </si>
  <si>
    <t>CONTRIBUCIÓN DE MEJORAS POR OBRAS PÚBLICAS</t>
  </si>
  <si>
    <t>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Fiscales respectivas. También son derechos las contribuciones a cargo de los organismos públicos descentralizados por prestar servicios exclusivos del Estado.</t>
  </si>
  <si>
    <t>PROD. NO COMPRENDIDOS EN LAS FRACC. DE LA LEY DE ING. CAUSAD. EN EJERC. FISCALES ANT. PENDIENTES DE LIQUIDACIÓN O PAGO</t>
  </si>
  <si>
    <t>APROVECHAMIENTOS NO COMPRENDIDOS EN LAS FRACC. DE LA LEY DE ING. CAUSAD. EN EJER. FISCALES ANT. PEND. DE LIQUID. O PAGO</t>
  </si>
  <si>
    <t>INGRESOS POR VENTAS DE BIENES Y SERVICIOS</t>
  </si>
  <si>
    <t>INGRESOS POR VENTAS DE BIENES Y SERVICIOS PRODUCIDOS EN ESTABLECIMIENTOS DEL GOBIERNO CENTRAL</t>
  </si>
  <si>
    <t>INGRESOS DE OPERACIÓN DE ENTIDADES PARAESTATALES EMPRESARIALES</t>
  </si>
  <si>
    <t>INGRESOS POR VENTAS DE BIENES Y SERVICIOS DE ORGANISMOS DESCENTRALIZADOS</t>
  </si>
  <si>
    <t>AUDITORÍA SUPERIOR DEL ESTADO DE JALISCO</t>
  </si>
  <si>
    <t>RESULTADO DEL ANÁLISIS</t>
  </si>
  <si>
    <t>No.</t>
  </si>
  <si>
    <t>GENERALES</t>
  </si>
  <si>
    <t>1.- Datos de recepción:</t>
  </si>
  <si>
    <t>2.- El documento es:</t>
  </si>
  <si>
    <t xml:space="preserve">Normal </t>
  </si>
  <si>
    <t>Entregados en forma:</t>
  </si>
  <si>
    <t>Medio electrónico</t>
  </si>
  <si>
    <t xml:space="preserve">No. Oficialía: </t>
  </si>
  <si>
    <t>Complementaria</t>
  </si>
  <si>
    <t>Ordinaria</t>
  </si>
  <si>
    <t>anexó:</t>
  </si>
  <si>
    <t>Si</t>
  </si>
  <si>
    <t xml:space="preserve">Fecha de oficialía: </t>
  </si>
  <si>
    <t>Correspondiente al No. de oficialía:</t>
  </si>
  <si>
    <t>No</t>
  </si>
  <si>
    <t>3.- Oficio de remisión:</t>
  </si>
  <si>
    <t>Acta No.</t>
  </si>
  <si>
    <t>El acuerdo entregado es:</t>
  </si>
  <si>
    <t>Firmado por:</t>
  </si>
  <si>
    <t xml:space="preserve">Fecha: </t>
  </si>
  <si>
    <t>De fecha:</t>
  </si>
  <si>
    <t>Acta certificada</t>
  </si>
  <si>
    <t>Secretario Gral.</t>
  </si>
  <si>
    <t xml:space="preserve">Certificación </t>
  </si>
  <si>
    <t>A favor:</t>
  </si>
  <si>
    <t>IMPORTE TOTAL APROBADO</t>
  </si>
  <si>
    <t>En contra:</t>
  </si>
  <si>
    <t xml:space="preserve">Únicamente la aprobación </t>
  </si>
  <si>
    <t>EN EL PRESUPUESTO</t>
  </si>
  <si>
    <t>En abstención:</t>
  </si>
  <si>
    <t>Asistentes</t>
  </si>
  <si>
    <t xml:space="preserve">El importe aprobado </t>
  </si>
  <si>
    <t>Unanimidad</t>
  </si>
  <si>
    <t>Ausentes</t>
  </si>
  <si>
    <t xml:space="preserve">Mayoría </t>
  </si>
  <si>
    <t>5.- Observaciones:</t>
  </si>
  <si>
    <t>FORMATOS</t>
  </si>
  <si>
    <t>6.- Planeación:</t>
  </si>
  <si>
    <t>7.- Programación:</t>
  </si>
  <si>
    <t>8.- Presupuestación:</t>
  </si>
  <si>
    <t>CONTENIDO</t>
  </si>
  <si>
    <t>9.- Formato:</t>
  </si>
  <si>
    <t>10.- Inconsistencia:</t>
  </si>
  <si>
    <t>11.- Observaciones:</t>
  </si>
  <si>
    <t>FORMATO</t>
  </si>
  <si>
    <t>CONTRIBUCIONES ESPECIALES</t>
  </si>
  <si>
    <t>Clasificación por rubro de ingreso (CONAC)</t>
  </si>
  <si>
    <t>Clasificación por título de ingreso (LEY DE INGRESOS MUNICIPAL "JALISCO")</t>
  </si>
  <si>
    <t>PAGO DE ESTÍMULOS A SERVIDORES PÚBLICOS</t>
  </si>
  <si>
    <t>PRODUCTOS QUÍMICOS, FARMACÉUTICOS Y DE LABORATORIO</t>
  </si>
  <si>
    <t>Clasificación por tipo de ingresos</t>
  </si>
  <si>
    <t>Clasificación por origen del recurso</t>
  </si>
  <si>
    <t>INGRESOS DE GESTIÓN</t>
  </si>
  <si>
    <t>R</t>
  </si>
  <si>
    <t>Distribución</t>
  </si>
  <si>
    <t>T</t>
  </si>
  <si>
    <t>Refacciones y accesorios menores de mobiliario  y equipo de administración, educacional y recreativo</t>
  </si>
  <si>
    <t>SERVICIOS PROFESIONALES, CIENTÍFICOS, TÉCNICOS Y OTROS SERVICIOS</t>
  </si>
  <si>
    <t>SERVICIOS DE INSTALACIÓN, REPARACIÓN, MANTENIMIENTO Y CONSERVACIÓN</t>
  </si>
  <si>
    <t>SERVICIOS DE TRASLADO Y VIÁTICOS</t>
  </si>
  <si>
    <t>INVERSIÓN PÚBLICA</t>
  </si>
  <si>
    <t xml:space="preserve">AMORTIZACIÓN DE LA DEUDA PÚBLICA </t>
  </si>
  <si>
    <t>Clasificación por capítulo</t>
  </si>
  <si>
    <t>Clasificación por tipo de gasto</t>
  </si>
  <si>
    <t>GASTO CORRIENTE</t>
  </si>
  <si>
    <t>GASTO DE CAPÍTAL</t>
  </si>
  <si>
    <t>AMORTIZACIÓN DE LA DEUDA Y DISMINUCIÓN DE PASIVOS</t>
  </si>
  <si>
    <t>C</t>
  </si>
  <si>
    <t>AL PRESUPUESTO DEL EJERCICIO 2011</t>
  </si>
  <si>
    <t>Nombre de la Entidad:</t>
  </si>
  <si>
    <t>Titular de la entidad</t>
  </si>
  <si>
    <t>Responsable de las Finanzas</t>
  </si>
  <si>
    <t>4.- Acuerdo de la Autoridad:</t>
  </si>
  <si>
    <t>Votación:</t>
  </si>
  <si>
    <t>No. de Representantes:</t>
  </si>
  <si>
    <t>CONCEPTOS</t>
  </si>
  <si>
    <t>SUELDO BASE</t>
  </si>
  <si>
    <t>NOMBRE DE LA PLAZA</t>
  </si>
  <si>
    <t>ADSCRIPCIÓN DE LA PLAZA</t>
  </si>
  <si>
    <t>No. DE PLAZAS</t>
  </si>
  <si>
    <t>INDIVIDUAL MENSUAL</t>
  </si>
  <si>
    <t>GRUPAL MENSUAL</t>
  </si>
  <si>
    <t>GRUPAL ANUAL</t>
  </si>
  <si>
    <t>TOTAL DE LA PLANTILLA</t>
  </si>
  <si>
    <t>EJERCICIO 2010</t>
  </si>
  <si>
    <t>PRESUPUESTO 2011</t>
  </si>
  <si>
    <t>DIFERENCIA              2010 - 2011</t>
  </si>
  <si>
    <t>R E M A N E N T E</t>
  </si>
  <si>
    <t>I N G R E S O S</t>
  </si>
  <si>
    <t>E G R E S O S</t>
  </si>
  <si>
    <t>Plantilla de Personal de Carácter Permanente.</t>
  </si>
  <si>
    <t>Formato(s) de la Planeación.</t>
  </si>
  <si>
    <t>No. de documentos.</t>
  </si>
  <si>
    <t>Formato(s) de la Programación.</t>
  </si>
  <si>
    <t>Situación Hacendaria.</t>
  </si>
  <si>
    <t>El acta en su cuerpo expresa:</t>
  </si>
  <si>
    <t xml:space="preserve">El importe por capítulos </t>
  </si>
  <si>
    <t>Situación Hacendaria</t>
  </si>
  <si>
    <t>Presupuesto de Ingresos Económico por fuente de Financiamiento y concepto</t>
  </si>
  <si>
    <t>Presupuesto de Egresos Económica y por Objeto del Gasto</t>
  </si>
  <si>
    <t>Plantilla de Personal de Carácter Permanente</t>
  </si>
  <si>
    <t>No existe equilibrio entre la estimación del ingreso y el presupuesto de egresos para el ejercicio.</t>
  </si>
  <si>
    <t>En algunos rubros falta la estimación de ingresos, los cuales no puede dejar de presupuestarse.</t>
  </si>
  <si>
    <t>Existe diferencia entre el total del sueldo base anual y la partida 111 registrada en el formato de Presupuesto de Egresos Económico y por Objeto del Gasto.</t>
  </si>
  <si>
    <t>Asignaciones destinadas a cubrir la parte que corresponde a los entes públicos por concepto de prestaciones de seguridad social y primas de seguros, en beneficio del personal a su servicio, tanto de carácter permanente como transitorio.</t>
  </si>
  <si>
    <t>Asignaciones destinadas a cubrir las medidas de incremento en percepciones, creación de plaza,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</si>
  <si>
    <t>Asignaciones destinadas a cubrir estímulos económicos a los servidores públicos de mando, enlace y operativos de los entes públicos, que establezcan las disposiciones aplicables, derivado del desempeño de sus funciones.</t>
  </si>
  <si>
    <t>Asignaciones destinadas a cubrir erogaciones por adquisición de productos a partir del hule o de resinas plásticas, perfiles, tubos y conexiones, productos laminados, placas espumas, envases y contenedores, entre otros productos. Incluye P.V.C.</t>
  </si>
  <si>
    <t>Presupuesto de Ingresos por Clasificación Económica, Fuente de Financiamiento y Concepto.</t>
  </si>
  <si>
    <t>Asignaciones destinadas a la adquisición de todo tipo de artículos deportivos, tales como: balones, redes, trofeos, raquetas, guantes, entre otros, que los entes públicos realizan en cumplimiento de su función pública.</t>
  </si>
  <si>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</si>
  <si>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</si>
  <si>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</si>
  <si>
    <t>AHORRO, SUBSIDIO Y CRÉDITO PARA LA VIVIENDA</t>
  </si>
  <si>
    <t>RESCATE DE ESPACIOS PÚBLICOS</t>
  </si>
  <si>
    <t>Electrificación en poblados rurales y colonias pobres</t>
  </si>
  <si>
    <t>Zonas desérticas</t>
  </si>
  <si>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</si>
  <si>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y de investigación y desarrollo relacionados con la protección social. Comprende las prestaciones económicas y sociales, los beneficios en efectivo o en especie, tanto a la población asegurada como a la no asegurada. Incluye también los gastos en servicios y transferencias a personas y familias y los gastos en servicios proporcionados a distintas agrupaciones.</t>
  </si>
  <si>
    <t>Comprende la administración de asuntos y servicios económicos, comerciales y laborales en general, inclusive asuntos comerciales exteriores; gestión o apoyo de programas laborales y de instituciones que se ocupan de patentes, marcas comerciales, derechos de autor, inscripciones de empresas, pronósticos meteorológicos, pesca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</si>
  <si>
    <t>Comprende los programas, actividades y proyectos relacionados con el fomento a la producción, y comercialización agropecuaria, silvicultura, pesca y caza, agroindustria, desarrollo hidroagrícola y fomento forestal.</t>
  </si>
  <si>
    <t>Comprende los programas, actividades y proyectos relacionados con la administración de asuntos y servicios relacionados con la construcción, la ampliación, el mejoramiento, la explotación y el mantenimiento de sistemas de comunicaciones, telecomunicaciones y postal.</t>
  </si>
  <si>
    <t>Otras violaciones a la ley de ingresos, demás leyes y ordenamientos municipales</t>
  </si>
  <si>
    <t>Por obras públicas</t>
  </si>
  <si>
    <t>Inhumaciones y reinhumaciones</t>
  </si>
  <si>
    <t>Limpieza de lotes baldíos, jardines, prados, banquetas y similares</t>
  </si>
  <si>
    <t>Transferencias</t>
  </si>
  <si>
    <t>Estimación</t>
  </si>
  <si>
    <t>OTROS INGRESOS</t>
  </si>
  <si>
    <t>Extemporáneo</t>
  </si>
  <si>
    <t xml:space="preserve">Imprime la mayoría de los formatos </t>
  </si>
  <si>
    <t>Presupuesto de Egresos por Clasificación Económica y Objeto del Gasto.</t>
  </si>
  <si>
    <t>Presupuesto de Egresos por Clasificación Administrativa.</t>
  </si>
  <si>
    <t>Presupuesto de Egresos por Clasificación Funcional-Programática</t>
  </si>
  <si>
    <t>En la documentación remitida no se integró el formato o se presenta sin información.</t>
  </si>
  <si>
    <t>No existe equilibrio entre la estimación de los ingresos y el presupuesto de egresos en lo correspondiente al origen del recurso.</t>
  </si>
  <si>
    <t>En algunas partidas falta la estimación de egresos, los cuales no se puede dejar de presupuestar.</t>
  </si>
  <si>
    <t>VEHÍCULOS Y EQUIPO DE TRANSPORTE</t>
  </si>
  <si>
    <t>Asignaciones destinadas a la adquisición de cerdos en todas sus fases en granjas, patios y azoteas.</t>
  </si>
  <si>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</si>
  <si>
    <t>Basquetbol</t>
  </si>
  <si>
    <t>Servicios médicos</t>
  </si>
  <si>
    <t>Mantas, carteles, volantes, etc.</t>
  </si>
  <si>
    <t>Arrendamiento o concesión de escusados y baños públicos</t>
  </si>
  <si>
    <t>Uso de escusados y baños públicos</t>
  </si>
  <si>
    <t>Violación a la ley del registro civil del Estado de Jalisco</t>
  </si>
  <si>
    <t>Violación al Código Urbano para el Estado de Jalisco, y en materia de construcción y ornato</t>
  </si>
  <si>
    <t>Violación a Bando de Policía y Buen Gobierno</t>
  </si>
  <si>
    <t>Violación a la Ley del Servicio de Vialidad, Tránsito y Transporte del Estado de Jalisco y su Reglamento</t>
  </si>
  <si>
    <t>Contravención a la Ley de Protección Civil y su Reglamento</t>
  </si>
  <si>
    <t>Aportaciones federales</t>
  </si>
  <si>
    <t>Apoyos a la capacitación de los servidores públicos</t>
  </si>
  <si>
    <t>MOBILIARIO Y EQUIPO DE ADMINISTRACIÓN</t>
  </si>
  <si>
    <t>Comprende las acciones propias de la gestión gubernamental, tales como las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</si>
  <si>
    <t>Comprende los pagos que realiza el Gobierno Federal derivados del gasto devengado no pagado de ejercicios fiscales anteriores.</t>
  </si>
  <si>
    <t>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t>
  </si>
  <si>
    <t>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t>
  </si>
  <si>
    <t>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desempeñó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t>
  </si>
  <si>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aceptarán los compromisos de ejercicios anteriores.</t>
  </si>
  <si>
    <t>Asignaciones destinadas a cubrir indemnizaciones al personal conforme a la legislación aplicable; tales como: por accidente de trabajo, por despido, entre otros.</t>
  </si>
  <si>
    <t>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t>
  </si>
  <si>
    <t>Asignaciones destinadas a la adquisición de materiales, artículos y enseres para el aseo, limpieza e higiene, tales como: escobas, jergas, detergentes, jabones y otros productos similares.</t>
  </si>
  <si>
    <t>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t>
  </si>
  <si>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</si>
  <si>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</si>
  <si>
    <t>Asignaciones destinadas a cubrir el importe del consumo de agua potable y para riego, necesarios para el funcionamiento de las instalaciones oficiales.</t>
  </si>
  <si>
    <t>Asignaciones destinadas a cubrir el alquiler de toda clase de elementos no contemplados en las partidas anteriores, sustancias y productos químicos, silla, mesas, utensilios de cocina, mantelería, lonas, carpas y similares para ocasiones especiales. Instrumentos musicales. Equipo médico como muletas y tanques de oxígeno. Equipo y vehículos recreativos y deportivos requeridos en el cumplimiento de las funciones oficiales.</t>
  </si>
  <si>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</si>
  <si>
    <t>PARTICIPACIONES, APORTACIONES, TRANSFERENCIAS, ASIGNACIONES, SUBSIDIOS y OTRAS AYUDAS</t>
  </si>
  <si>
    <t>UA</t>
  </si>
  <si>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</si>
  <si>
    <t>Otros convenios</t>
  </si>
  <si>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</si>
  <si>
    <t>Del Fondo de Insfraestructura Social Municipal 1998</t>
  </si>
  <si>
    <t>Del Fondo de Fortalecimiento Social Muncipal 1998</t>
  </si>
  <si>
    <t>Del Fondo de Insfraestructura Social Municipal 1999</t>
  </si>
  <si>
    <t>Del Fondo de Fortalecimiento Social Muncipal 1999</t>
  </si>
  <si>
    <t>Del Fondo de Insfraestructura Social Municipal 2000</t>
  </si>
  <si>
    <t>Del Fondo de Fortalecimiento Social Muncipal 2000</t>
  </si>
  <si>
    <t>Del Fondo de Insfraestructura Social Municipal 2001</t>
  </si>
  <si>
    <t>Del Fondo de Fortalecimiento Social Muncipal 2001</t>
  </si>
  <si>
    <t>Del Fondo de Insfraestructura Social Municipal 2002</t>
  </si>
  <si>
    <t>Del Fondo de Fortalecimiento Social Muncipal 2002</t>
  </si>
  <si>
    <t>Del Fondo de Insfraestructura Social Municipal 2003</t>
  </si>
  <si>
    <t>Del Fondo de Fortalecimiento Social Muncipal 2003</t>
  </si>
  <si>
    <t>Del Fondo de Insfraestructura Social Municipal 2004</t>
  </si>
  <si>
    <t>Del Fondo de Fortalecimiento Social Muncipal 2004</t>
  </si>
  <si>
    <t>Del Fondo de Insfraestructura Social Municipal 2005</t>
  </si>
  <si>
    <t>Del Fondo de Fortalecimiento Social Muncipal 2005</t>
  </si>
  <si>
    <t>Del Fondo de Insfraestructura Social Municipal 2006</t>
  </si>
  <si>
    <t>Del Fondo de Fortalecimiento Social Muncipal 2006</t>
  </si>
  <si>
    <t>Del Fondo de Insfraestructura Social Municipal 2007</t>
  </si>
  <si>
    <t>Del Fondo de Fortalecimiento Social Muncipal 2007</t>
  </si>
  <si>
    <t>Del Fondo de Insfraestructura Social Municipal 2008</t>
  </si>
  <si>
    <t>Del Fondo de Fortalecimiento Social Muncipal 2008</t>
  </si>
  <si>
    <t>Del Fondo de Insfraestructura Social Municipal 2009</t>
  </si>
  <si>
    <t>Del Fondo de Fortalecimiento Social Muncipal 2009</t>
  </si>
  <si>
    <t>Del Fondo de Insfraestructura Social Municipal 2010</t>
  </si>
  <si>
    <t>Del Fondo de Fortalecimiento Social Muncipal 2010</t>
  </si>
  <si>
    <t>Del Fondo de Insfraestructura Social Municipal 2011</t>
  </si>
  <si>
    <t>Del Fondo de Fortalecimiento Social Muncipal 2011</t>
  </si>
  <si>
    <t>Jamay, Jalisco</t>
  </si>
  <si>
    <t>Catastro</t>
  </si>
  <si>
    <t>Ecologia, parques y jardines</t>
  </si>
  <si>
    <t>Registro Civil</t>
  </si>
  <si>
    <t>Seg. Publica</t>
  </si>
  <si>
    <t>Hacienda Municipal</t>
  </si>
  <si>
    <t>Casa de Cutlura</t>
  </si>
  <si>
    <t>Protección Civil</t>
  </si>
  <si>
    <t>Oficialia Mayor</t>
  </si>
  <si>
    <t>Serv. Públicos</t>
  </si>
  <si>
    <t>Padrón y licencias</t>
  </si>
  <si>
    <t>Aseo Publico</t>
  </si>
  <si>
    <t>Desarrollo social</t>
  </si>
  <si>
    <t>Obras Públicas</t>
  </si>
  <si>
    <t>Juez Municipal</t>
  </si>
  <si>
    <t>Presidencia</t>
  </si>
  <si>
    <t>Contraloría</t>
  </si>
  <si>
    <t>Secretaría General</t>
  </si>
  <si>
    <t>REGIDOR</t>
  </si>
  <si>
    <t>GOBERNACIÓN</t>
  </si>
  <si>
    <t>PRESIDENTE</t>
  </si>
  <si>
    <t>PRESIDENCIA</t>
  </si>
  <si>
    <t>SECRETARIO GENERAL</t>
  </si>
  <si>
    <t>SECRETARIA GENERAL</t>
  </si>
  <si>
    <t xml:space="preserve">SECRETARIA </t>
  </si>
  <si>
    <t>SINDICO</t>
  </si>
  <si>
    <t>SINDICATURA</t>
  </si>
  <si>
    <t>DIRECTOR DE ASUNTOS JURIDICOS</t>
  </si>
  <si>
    <t>JEFE DE REGLAMENTOS</t>
  </si>
  <si>
    <t>INSPECTOR</t>
  </si>
  <si>
    <t>CONTRALOR</t>
  </si>
  <si>
    <t>CONTRALORÍA GENERAL</t>
  </si>
  <si>
    <t>MEDICO MUNICIPAL</t>
  </si>
  <si>
    <t>SERVICIOS MÉDICOS MUNICIPALES</t>
  </si>
  <si>
    <t>PROMOTOR DE SALUD</t>
  </si>
  <si>
    <t>OFICIAL MAYOR</t>
  </si>
  <si>
    <t>OFICIALÍA MAYOR ADMINISTRATIVA</t>
  </si>
  <si>
    <t>JEFE DE RECURSOS HUMANOS</t>
  </si>
  <si>
    <t>ENCARGADO DE VEHÍCULOS</t>
  </si>
  <si>
    <t>ENCARGADO DE SISTEMAS</t>
  </si>
  <si>
    <t>ENCARGADO DE MANTENIMIENTO DE INMUEBLES</t>
  </si>
  <si>
    <t>INTENDENTE</t>
  </si>
  <si>
    <t>JEFE DE COMUNICACIÓN SOCIAL</t>
  </si>
  <si>
    <t>JEFE DE DEPORTES</t>
  </si>
  <si>
    <t>SECRETARIO DE DEPORTES</t>
  </si>
  <si>
    <t>ENCARGADO DE SONIDO</t>
  </si>
  <si>
    <t>OFICIAL DE RESGISTRO CIVIL</t>
  </si>
  <si>
    <t>REGISTRO CIVIL</t>
  </si>
  <si>
    <t xml:space="preserve">AUXILIAR OFICIAL DE REGISTRO CIVIL </t>
  </si>
  <si>
    <t>AUXILIAR DE REGISTRO CIVIL</t>
  </si>
  <si>
    <t>DIRECTOR DE CASA DE CULTURA</t>
  </si>
  <si>
    <t>CASA DE CULTURA</t>
  </si>
  <si>
    <t>PROMOTOR DE CULTURA</t>
  </si>
  <si>
    <t>BIBLIOTECARIA</t>
  </si>
  <si>
    <t>BIBLIOTECARIA B</t>
  </si>
  <si>
    <t>AUXILIAR DE CASA DE CULTURA</t>
  </si>
  <si>
    <t>PROMOTOR DE CULTURA B</t>
  </si>
  <si>
    <t>VELADOR</t>
  </si>
  <si>
    <t>DELEGADO SAN MIGUEL</t>
  </si>
  <si>
    <t>DELEGACIONES</t>
  </si>
  <si>
    <t>DELEGADO SAN AGUSTÍN</t>
  </si>
  <si>
    <t>DELEGADO MALTARAÑA</t>
  </si>
  <si>
    <t>ENCARGADO DE LA HACIENDA MUNICIPAL</t>
  </si>
  <si>
    <t>HACIENDA MUNICIPAL</t>
  </si>
  <si>
    <t>ENCARGADO DE CONTROL PRESUPUESTAL</t>
  </si>
  <si>
    <t>JEFE DE INGRESOS</t>
  </si>
  <si>
    <t>AUXILIAR DE INGRESOS</t>
  </si>
  <si>
    <t>AUXILIAR DE INGRESOS B</t>
  </si>
  <si>
    <t>RECAUDADOR</t>
  </si>
  <si>
    <t>JEFE DE APREMIOS</t>
  </si>
  <si>
    <t>ENCARGADO DE EGRESOS</t>
  </si>
  <si>
    <t>AUXILIAR DE EGRESOS</t>
  </si>
  <si>
    <t>OFICIAL DE PADRÓN Y LICENCIAS</t>
  </si>
  <si>
    <t>PADRÓN Y LICENCIAS</t>
  </si>
  <si>
    <t>DIRECTOR DE CATASTRO</t>
  </si>
  <si>
    <t>CATASTRO</t>
  </si>
  <si>
    <t>AUXILIAR ADMINISTRATIVO</t>
  </si>
  <si>
    <t>VALUADOR</t>
  </si>
  <si>
    <t>DIBUJANTE</t>
  </si>
  <si>
    <t>DIRECTOR DE OBRAS PÚBLCAS</t>
  </si>
  <si>
    <t>OBRAS PÚBLICAS</t>
  </si>
  <si>
    <t>SECRETARIA B</t>
  </si>
  <si>
    <t>JEFE DE URBANISMO</t>
  </si>
  <si>
    <t>TOPÓGRAFO</t>
  </si>
  <si>
    <t>JEFE DE PROYECTOS</t>
  </si>
  <si>
    <t>OPERADOR DE MAQUINA</t>
  </si>
  <si>
    <t>OPERADOR DE MAQUINA B</t>
  </si>
  <si>
    <t>CHOFER MECÁNICO</t>
  </si>
  <si>
    <t>AUXILIAR</t>
  </si>
  <si>
    <t>OFICIAL ALBAÑIL A</t>
  </si>
  <si>
    <t>OFICIAL ALBAÑIL B</t>
  </si>
  <si>
    <t>OFICIAL ALBAÑIL C</t>
  </si>
  <si>
    <t>CELADOR</t>
  </si>
  <si>
    <t>DIRECTOR DE SERVICIOS PÚBLICOS</t>
  </si>
  <si>
    <t>SERVICIOS PÚBLICOS</t>
  </si>
  <si>
    <t>SECRETARIA</t>
  </si>
  <si>
    <t>ADMINISTRADOR DEL RASTRO</t>
  </si>
  <si>
    <t>AUXILIAR OPERATIVO</t>
  </si>
  <si>
    <t>JEFE DE ALUMBRADO PÚBLICO</t>
  </si>
  <si>
    <t>ENCARGADO DE CEMENTERIO</t>
  </si>
  <si>
    <t>JEFE DE ASEO</t>
  </si>
  <si>
    <t>ASEO PUBLICO</t>
  </si>
  <si>
    <t xml:space="preserve">CHOFER   </t>
  </si>
  <si>
    <t>AUXILIAR DE ASEO</t>
  </si>
  <si>
    <t>AUXILIAR DE ASEO B</t>
  </si>
  <si>
    <t>AUXILIAR DE ASEO C</t>
  </si>
  <si>
    <t>BARRENDERO</t>
  </si>
  <si>
    <t>BARRENDERO B</t>
  </si>
  <si>
    <t>BARRENDERO C</t>
  </si>
  <si>
    <t>JEFE DE ECOLOGÍA, PARQUES Y JARDINES</t>
  </si>
  <si>
    <t>ECOLOGÍA, PARQUES Y JARDINES</t>
  </si>
  <si>
    <t>JARDINERO A</t>
  </si>
  <si>
    <t>JARDINERO B</t>
  </si>
  <si>
    <t>JARDINERO C</t>
  </si>
  <si>
    <t>JARDINERO SAN AGUSTÍN</t>
  </si>
  <si>
    <t>JARDINERO E</t>
  </si>
  <si>
    <t>JARDINERO F</t>
  </si>
  <si>
    <t>JARDINERO G</t>
  </si>
  <si>
    <t>JARDINERO H</t>
  </si>
  <si>
    <t>JARDINERO I</t>
  </si>
  <si>
    <t>JARDINERO SAN MIGUEL</t>
  </si>
  <si>
    <t>CHOFER DE PIPA</t>
  </si>
  <si>
    <t>POLICÍA FORESTAL</t>
  </si>
  <si>
    <t>AUXILIAR DE SERVICIOS PÚBLICOS</t>
  </si>
  <si>
    <t>JEFE DE AGUA, DRENAJE Y ALCANTARILLADO</t>
  </si>
  <si>
    <t>AGUA, DRENAJE Y ALCANTARILLADO</t>
  </si>
  <si>
    <t>FONTANERO</t>
  </si>
  <si>
    <t>FONTANERO DE MALTARAÑA</t>
  </si>
  <si>
    <t>FONTANERO SAN MIGUEL</t>
  </si>
  <si>
    <t>FONTANERO SAN AGUSTÍN</t>
  </si>
  <si>
    <t>AYUDANTE</t>
  </si>
  <si>
    <t>AYUDANTE B</t>
  </si>
  <si>
    <t>ENCARGADO DE VÁLVULAS</t>
  </si>
  <si>
    <t>ENCARGADO DE PLANTA TRATADORA</t>
  </si>
  <si>
    <t>VELADOR DE ALMACEN</t>
  </si>
  <si>
    <t>JUEZ MUNICIPAL</t>
  </si>
  <si>
    <t>JUZGADO MUNICIPAL</t>
  </si>
  <si>
    <t>DIRECTOR DE DESARROLLO SOCIAL</t>
  </si>
  <si>
    <t>ENCARGADO DE PROGRAMAS SOCIALES</t>
  </si>
  <si>
    <t>AUXILIAR DE PROGRAMAS SOCIALES</t>
  </si>
  <si>
    <t>JEFE DE PROMOCIÓN ECONÓMICA</t>
  </si>
  <si>
    <t>JEFE DE TURISMO</t>
  </si>
  <si>
    <t>DIRECTOR DE DESARROLLO ACROPECUARIO</t>
  </si>
  <si>
    <t>DESARROLLO AGROPECUARIO</t>
  </si>
  <si>
    <t>GESTOR DE PROGRAMAS AGROPECUARIOS</t>
  </si>
  <si>
    <t>DIRECTOR DE SEGURIDAD PÚBLICA</t>
  </si>
  <si>
    <t>SEGURIDAD PÚBLICA</t>
  </si>
  <si>
    <t>SUBDIRECTOR OPERATIVO</t>
  </si>
  <si>
    <t>COMANDANTE</t>
  </si>
  <si>
    <t>CABO</t>
  </si>
  <si>
    <t>CHOFER</t>
  </si>
  <si>
    <t xml:space="preserve">POLICÍA  </t>
  </si>
  <si>
    <t>DIRECTOR DE PROTECCIÓN CIVIL</t>
  </si>
  <si>
    <t>PROTECCIÓN CIVIL</t>
  </si>
  <si>
    <t>JEFE DE GUARDIA</t>
  </si>
  <si>
    <t>CHOFER BOMBERO</t>
  </si>
  <si>
    <t>PARAMÉDICO</t>
  </si>
  <si>
    <t>Sindicatura</t>
  </si>
  <si>
    <t>Servicios Medicos</t>
  </si>
  <si>
    <t>Delegaciones</t>
  </si>
  <si>
    <t>Agua Drenaje y Alcantarillado</t>
  </si>
  <si>
    <t>Desarrollo Agropecuario</t>
  </si>
  <si>
    <t>Regidores</t>
  </si>
  <si>
    <t>agui</t>
  </si>
  <si>
    <t>prim</t>
  </si>
  <si>
    <t>extras</t>
  </si>
  <si>
    <t>compensa</t>
  </si>
  <si>
    <t>indemnizaciones</t>
  </si>
  <si>
    <t>Eventuales</t>
  </si>
  <si>
    <t>PM C 0030/10</t>
  </si>
  <si>
    <t>33/10</t>
  </si>
</sst>
</file>

<file path=xl/styles.xml><?xml version="1.0" encoding="utf-8"?>
<styleSheet xmlns="http://schemas.openxmlformats.org/spreadsheetml/2006/main">
  <numFmts count="9">
    <numFmt numFmtId="41" formatCode="_-* #,##0_-;\-* #,##0_-;_-* &quot;-&quot;_-;_-@_-"/>
    <numFmt numFmtId="164" formatCode="000"/>
    <numFmt numFmtId="165" formatCode="0_ ;\-0\ "/>
    <numFmt numFmtId="166" formatCode="00"/>
    <numFmt numFmtId="167" formatCode="00000"/>
    <numFmt numFmtId="168" formatCode="0000"/>
    <numFmt numFmtId="169" formatCode="dd/mmm/yyyy"/>
    <numFmt numFmtId="170" formatCode="&quot;$&quot;#,##0"/>
    <numFmt numFmtId="171" formatCode="&quot;$&quot;#,##0.00"/>
  </numFmts>
  <fonts count="58">
    <font>
      <sz val="11"/>
      <color theme="1"/>
      <name val="Calibri"/>
      <family val="2"/>
      <scheme val="minor"/>
    </font>
    <font>
      <b/>
      <sz val="11"/>
      <color theme="1"/>
      <name val="Calibri"/>
      <family val="2"/>
      <scheme val="minor"/>
    </font>
    <font>
      <b/>
      <sz val="11"/>
      <color indexed="8"/>
      <name val="Calibri"/>
      <family val="2"/>
    </font>
    <font>
      <b/>
      <sz val="10"/>
      <color theme="1"/>
      <name val="Calibri"/>
      <family val="2"/>
      <scheme val="minor"/>
    </font>
    <font>
      <sz val="10"/>
      <color theme="1"/>
      <name val="Calibri"/>
      <family val="2"/>
      <scheme val="minor"/>
    </font>
    <font>
      <b/>
      <sz val="11"/>
      <color theme="0"/>
      <name val="Calibri"/>
      <family val="2"/>
      <scheme val="minor"/>
    </font>
    <font>
      <b/>
      <sz val="10"/>
      <color theme="0"/>
      <name val="Calibri"/>
      <family val="2"/>
      <scheme val="minor"/>
    </font>
    <font>
      <b/>
      <i/>
      <sz val="10"/>
      <color theme="1"/>
      <name val="Calibri"/>
      <family val="2"/>
      <scheme val="minor"/>
    </font>
    <font>
      <b/>
      <sz val="12"/>
      <color theme="1"/>
      <name val="Calibri"/>
      <family val="2"/>
      <scheme val="minor"/>
    </font>
    <font>
      <sz val="10"/>
      <color theme="1"/>
      <name val="Calibri"/>
      <family val="2"/>
      <scheme val="minor"/>
    </font>
    <font>
      <b/>
      <i/>
      <sz val="12"/>
      <color theme="1"/>
      <name val="Calibri"/>
      <family val="2"/>
      <scheme val="minor"/>
    </font>
    <font>
      <b/>
      <sz val="14"/>
      <color indexed="81"/>
      <name val="Tahoma"/>
      <family val="2"/>
    </font>
    <font>
      <b/>
      <sz val="10"/>
      <color indexed="8"/>
      <name val="Calibri"/>
      <family val="2"/>
    </font>
    <font>
      <b/>
      <sz val="10"/>
      <color indexed="8"/>
      <name val="Calibri"/>
      <family val="2"/>
      <scheme val="minor"/>
    </font>
    <font>
      <i/>
      <sz val="10"/>
      <color indexed="8"/>
      <name val="Calibri"/>
      <family val="2"/>
      <scheme val="minor"/>
    </font>
    <font>
      <i/>
      <sz val="10"/>
      <color theme="1"/>
      <name val="Calibri"/>
      <family val="2"/>
      <scheme val="minor"/>
    </font>
    <font>
      <b/>
      <i/>
      <sz val="10"/>
      <color indexed="8"/>
      <name val="Calibri"/>
      <family val="2"/>
    </font>
    <font>
      <b/>
      <i/>
      <sz val="10"/>
      <color indexed="8"/>
      <name val="Calibri"/>
      <family val="2"/>
      <scheme val="minor"/>
    </font>
    <font>
      <sz val="10"/>
      <color indexed="8"/>
      <name val="Calibri"/>
      <family val="2"/>
      <scheme val="minor"/>
    </font>
    <font>
      <sz val="11"/>
      <color indexed="8"/>
      <name val="Calibri"/>
      <family val="2"/>
    </font>
    <font>
      <sz val="10"/>
      <color indexed="9"/>
      <name val="Arial"/>
      <family val="2"/>
    </font>
    <font>
      <b/>
      <sz val="18"/>
      <name val="Arial"/>
      <family val="2"/>
    </font>
    <font>
      <b/>
      <sz val="16"/>
      <name val="Arial"/>
      <family val="2"/>
    </font>
    <font>
      <b/>
      <sz val="14"/>
      <name val="Arial"/>
      <family val="2"/>
    </font>
    <font>
      <b/>
      <sz val="11"/>
      <name val="Arial"/>
      <family val="2"/>
    </font>
    <font>
      <b/>
      <sz val="10"/>
      <name val="Arial"/>
      <family val="2"/>
    </font>
    <font>
      <b/>
      <i/>
      <sz val="10"/>
      <name val="Arial"/>
      <family val="2"/>
    </font>
    <font>
      <sz val="10"/>
      <name val="Arial"/>
      <family val="2"/>
    </font>
    <font>
      <sz val="10"/>
      <name val="Abadi MT Condensed Light"/>
    </font>
    <font>
      <b/>
      <sz val="9"/>
      <name val="Arial"/>
      <family val="2"/>
    </font>
    <font>
      <sz val="10"/>
      <name val="Arial"/>
      <family val="2"/>
    </font>
    <font>
      <sz val="10"/>
      <color indexed="8"/>
      <name val="Calibri"/>
      <family val="2"/>
    </font>
    <font>
      <b/>
      <sz val="14"/>
      <color indexed="9"/>
      <name val="Calibri"/>
      <family val="2"/>
    </font>
    <font>
      <sz val="14"/>
      <color indexed="9"/>
      <name val="Calibri"/>
      <family val="2"/>
    </font>
    <font>
      <b/>
      <sz val="14"/>
      <color indexed="9"/>
      <name val="Calibri"/>
      <family val="2"/>
      <scheme val="minor"/>
    </font>
    <font>
      <sz val="14"/>
      <color indexed="9"/>
      <name val="Calibri"/>
      <family val="2"/>
      <scheme val="minor"/>
    </font>
    <font>
      <b/>
      <sz val="8"/>
      <color theme="1"/>
      <name val="Calibri"/>
      <family val="2"/>
      <scheme val="minor"/>
    </font>
    <font>
      <b/>
      <sz val="8"/>
      <color indexed="8"/>
      <name val="Calibri"/>
      <family val="2"/>
      <scheme val="minor"/>
    </font>
    <font>
      <b/>
      <i/>
      <sz val="11"/>
      <color theme="0"/>
      <name val="Calibri"/>
      <family val="2"/>
      <scheme val="minor"/>
    </font>
    <font>
      <sz val="16"/>
      <color theme="1"/>
      <name val="Calibri"/>
      <family val="2"/>
      <scheme val="minor"/>
    </font>
    <font>
      <b/>
      <sz val="16"/>
      <color theme="1"/>
      <name val="Calibri"/>
      <family val="2"/>
      <scheme val="minor"/>
    </font>
    <font>
      <sz val="14"/>
      <color theme="1"/>
      <name val="Calibri"/>
      <family val="2"/>
      <scheme val="minor"/>
    </font>
    <font>
      <b/>
      <i/>
      <sz val="12"/>
      <name val="Calibri"/>
      <family val="2"/>
    </font>
    <font>
      <b/>
      <sz val="11"/>
      <name val="Calibri"/>
      <family val="2"/>
    </font>
    <font>
      <b/>
      <sz val="11"/>
      <name val="Calibri"/>
      <family val="2"/>
      <scheme val="minor"/>
    </font>
    <font>
      <b/>
      <i/>
      <sz val="11"/>
      <color theme="1"/>
      <name val="Calibri"/>
      <family val="2"/>
      <scheme val="minor"/>
    </font>
    <font>
      <sz val="10"/>
      <name val="MS Sans Serif"/>
      <family val="2"/>
    </font>
    <font>
      <sz val="11"/>
      <color theme="1"/>
      <name val="Calibri"/>
      <family val="2"/>
      <scheme val="minor"/>
    </font>
    <font>
      <sz val="11"/>
      <color theme="0"/>
      <name val="Calibri"/>
      <family val="2"/>
      <scheme val="minor"/>
    </font>
    <font>
      <sz val="10"/>
      <name val="Calibri"/>
      <family val="2"/>
      <scheme val="minor"/>
    </font>
    <font>
      <sz val="12"/>
      <name val="Calibri"/>
      <family val="2"/>
      <scheme val="minor"/>
    </font>
    <font>
      <b/>
      <i/>
      <sz val="12"/>
      <name val="Calibri"/>
      <family val="2"/>
      <scheme val="minor"/>
    </font>
    <font>
      <sz val="11"/>
      <name val="Calibri"/>
      <family val="2"/>
      <scheme val="minor"/>
    </font>
    <font>
      <b/>
      <sz val="10"/>
      <name val="Calibri"/>
      <family val="2"/>
      <scheme val="minor"/>
    </font>
    <font>
      <b/>
      <i/>
      <sz val="10"/>
      <name val="Calibri"/>
      <family val="2"/>
      <scheme val="minor"/>
    </font>
    <font>
      <b/>
      <sz val="18"/>
      <name val="Calibri"/>
      <family val="2"/>
      <scheme val="minor"/>
    </font>
    <font>
      <sz val="10"/>
      <color theme="0"/>
      <name val="Calibri"/>
      <family val="2"/>
      <scheme val="minor"/>
    </font>
    <font>
      <i/>
      <sz val="12"/>
      <name val="Calibri"/>
      <family val="2"/>
      <scheme val="minor"/>
    </font>
  </fonts>
  <fills count="21">
    <fill>
      <patternFill patternType="none"/>
    </fill>
    <fill>
      <patternFill patternType="gray125"/>
    </fill>
    <fill>
      <patternFill patternType="solid">
        <fgColor rgb="FFFFD597"/>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1"/>
        <bgColor indexed="64"/>
      </patternFill>
    </fill>
    <fill>
      <patternFill patternType="solid">
        <fgColor theme="2"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bgColor indexed="64"/>
      </patternFill>
    </fill>
    <fill>
      <patternFill patternType="solid">
        <fgColor indexed="8"/>
        <bgColor indexed="64"/>
      </patternFill>
    </fill>
    <fill>
      <patternFill patternType="solid">
        <fgColor theme="0" tint="-0.34998626667073579"/>
        <bgColor indexed="64"/>
      </patternFill>
    </fill>
  </fills>
  <borders count="76">
    <border>
      <left/>
      <right/>
      <top/>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right/>
      <top/>
      <bottom style="thin">
        <color theme="4" tint="0.79995117038483843"/>
      </bottom>
      <diagonal/>
    </border>
    <border>
      <left style="thin">
        <color theme="4" tint="0.79995117038483843"/>
      </left>
      <right/>
      <top style="thin">
        <color theme="4" tint="0.79995117038483843"/>
      </top>
      <bottom style="thin">
        <color theme="4" tint="0.79995117038483843"/>
      </bottom>
      <diagonal/>
    </border>
    <border>
      <left/>
      <right style="thin">
        <color theme="4" tint="0.79995117038483843"/>
      </right>
      <top style="thin">
        <color theme="4" tint="0.79995117038483843"/>
      </top>
      <bottom style="thin">
        <color theme="4" tint="0.79995117038483843"/>
      </bottom>
      <diagonal/>
    </border>
    <border>
      <left style="thin">
        <color theme="4" tint="0.79992065187536243"/>
      </left>
      <right style="thin">
        <color theme="4" tint="0.79992065187536243"/>
      </right>
      <top/>
      <bottom style="thin">
        <color theme="4" tint="0.79995117038483843"/>
      </bottom>
      <diagonal/>
    </border>
    <border>
      <left style="thin">
        <color theme="4" tint="0.79992065187536243"/>
      </left>
      <right style="thin">
        <color theme="4" tint="0.79992065187536243"/>
      </right>
      <top style="thin">
        <color theme="3" tint="0.79998168889431442"/>
      </top>
      <bottom/>
      <diagonal/>
    </border>
    <border>
      <left style="thin">
        <color theme="4" tint="0.79992065187536243"/>
      </left>
      <right style="thin">
        <color theme="4" tint="0.79992065187536243"/>
      </right>
      <top/>
      <bottom/>
      <diagonal/>
    </border>
    <border>
      <left style="thin">
        <color theme="4" tint="0.79992065187536243"/>
      </left>
      <right style="thin">
        <color theme="4" tint="0.79992065187536243"/>
      </right>
      <top style="thin">
        <color theme="4" tint="0.79989013336588644"/>
      </top>
      <bottom style="thin">
        <color theme="4" tint="0.79989013336588644"/>
      </bottom>
      <diagonal/>
    </border>
    <border>
      <left style="thin">
        <color theme="4" tint="0.79992065187536243"/>
      </left>
      <right style="thin">
        <color theme="4" tint="0.79992065187536243"/>
      </right>
      <top style="thin">
        <color theme="4" tint="0.79992065187536243"/>
      </top>
      <bottom style="thin">
        <color theme="4" tint="0.79992065187536243"/>
      </bottom>
      <diagonal/>
    </border>
    <border>
      <left style="thin">
        <color theme="4" tint="0.79992065187536243"/>
      </left>
      <right style="thin">
        <color theme="4" tint="0.79995117038483843"/>
      </right>
      <top style="thin">
        <color theme="4" tint="0.79992065187536243"/>
      </top>
      <bottom style="thin">
        <color theme="4" tint="0.79992065187536243"/>
      </bottom>
      <diagonal/>
    </border>
    <border>
      <left style="thin">
        <color theme="4" tint="0.79989013336588644"/>
      </left>
      <right style="thin">
        <color theme="4" tint="0.79989013336588644"/>
      </right>
      <top style="thin">
        <color theme="4" tint="0.79992065187536243"/>
      </top>
      <bottom style="thin">
        <color theme="4" tint="0.79989013336588644"/>
      </bottom>
      <diagonal/>
    </border>
    <border>
      <left style="thin">
        <color theme="4" tint="0.79989013336588644"/>
      </left>
      <right/>
      <top style="thin">
        <color theme="4" tint="0.79992065187536243"/>
      </top>
      <bottom style="thin">
        <color theme="4" tint="0.79989013336588644"/>
      </bottom>
      <diagonal/>
    </border>
    <border>
      <left/>
      <right style="thin">
        <color theme="4" tint="0.79989013336588644"/>
      </right>
      <top style="thin">
        <color theme="4" tint="0.79992065187536243"/>
      </top>
      <bottom style="thin">
        <color theme="4" tint="0.79989013336588644"/>
      </bottom>
      <diagonal/>
    </border>
    <border>
      <left/>
      <right/>
      <top style="thin">
        <color theme="4" tint="0.79992065187536243"/>
      </top>
      <bottom style="thin">
        <color theme="4" tint="0.79989013336588644"/>
      </bottom>
      <diagonal/>
    </border>
    <border>
      <left style="thin">
        <color theme="4" tint="0.79992065187536243"/>
      </left>
      <right/>
      <top/>
      <bottom/>
      <diagonal/>
    </border>
    <border>
      <left style="thin">
        <color theme="4" tint="0.79992065187536243"/>
      </left>
      <right/>
      <top style="thin">
        <color theme="4" tint="0.79995117038483843"/>
      </top>
      <bottom style="thin">
        <color theme="4" tint="0.79989013336588644"/>
      </bottom>
      <diagonal/>
    </border>
    <border>
      <left/>
      <right style="thin">
        <color theme="4" tint="0.79992065187536243"/>
      </right>
      <top style="thin">
        <color theme="4" tint="0.79995117038483843"/>
      </top>
      <bottom style="thin">
        <color theme="4" tint="0.79989013336588644"/>
      </bottom>
      <diagonal/>
    </border>
    <border>
      <left style="thin">
        <color theme="4" tint="0.79992065187536243"/>
      </left>
      <right/>
      <top/>
      <bottom style="thin">
        <color theme="4" tint="0.79995117038483843"/>
      </bottom>
      <diagonal/>
    </border>
    <border>
      <left/>
      <right style="thin">
        <color theme="4" tint="0.79992065187536243"/>
      </right>
      <top/>
      <bottom/>
      <diagonal/>
    </border>
    <border>
      <left style="thin">
        <color theme="4" tint="0.79992065187536243"/>
      </left>
      <right style="thin">
        <color theme="4" tint="0.79995117038483843"/>
      </right>
      <top style="thin">
        <color theme="4" tint="0.79989013336588644"/>
      </top>
      <bottom style="thin">
        <color theme="4" tint="0.79992065187536243"/>
      </bottom>
      <diagonal/>
    </border>
    <border>
      <left style="thin">
        <color theme="4" tint="0.79992065187536243"/>
      </left>
      <right style="thin">
        <color theme="4" tint="0.79992065187536243"/>
      </right>
      <top style="thin">
        <color theme="4" tint="0.79989013336588644"/>
      </top>
      <bottom style="thin">
        <color theme="4" tint="0.79992065187536243"/>
      </bottom>
      <diagonal/>
    </border>
    <border>
      <left style="thin">
        <color theme="4" tint="0.79992065187536243"/>
      </left>
      <right style="thin">
        <color theme="4" tint="0.79992065187536243"/>
      </right>
      <top/>
      <bottom style="thin">
        <color theme="4" tint="0.7998901333658864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2065187536243"/>
      </left>
      <right/>
      <top style="thin">
        <color theme="4" tint="0.79995117038483843"/>
      </top>
      <bottom/>
      <diagonal/>
    </border>
    <border>
      <left/>
      <right style="thin">
        <color theme="4" tint="0.79992065187536243"/>
      </right>
      <top style="thin">
        <color theme="4" tint="0.79995117038483843"/>
      </top>
      <bottom/>
      <diagonal/>
    </border>
    <border>
      <left/>
      <right/>
      <top style="thin">
        <color theme="4" tint="0.79998168889431442"/>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theme="4" tint="0.79992065187536243"/>
      </left>
      <right style="thin">
        <color theme="4" tint="0.79992065187536243"/>
      </right>
      <top/>
      <bottom style="thin">
        <color theme="4" tint="0.79998168889431442"/>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bottom/>
      <diagonal/>
    </border>
    <border>
      <left/>
      <right style="thin">
        <color theme="4"/>
      </right>
      <top/>
      <bottom/>
      <diagonal/>
    </border>
    <border>
      <left style="thin">
        <color theme="6" tint="-0.24994659260841701"/>
      </left>
      <right/>
      <top/>
      <bottom/>
      <diagonal/>
    </border>
    <border>
      <left/>
      <right style="thin">
        <color theme="6" tint="-0.24994659260841701"/>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4" tint="0.79998168889431442"/>
      </left>
      <right style="thin">
        <color theme="4" tint="0.79998168889431442"/>
      </right>
      <top style="thin">
        <color theme="0"/>
      </top>
      <bottom style="thin">
        <color theme="4" tint="0.79998168889431442"/>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27" fillId="0" borderId="0"/>
    <xf numFmtId="9" fontId="27" fillId="0" borderId="0" applyFont="0" applyFill="0" applyBorder="0" applyAlignment="0" applyProtection="0"/>
    <xf numFmtId="0" fontId="46" fillId="0" borderId="0"/>
  </cellStyleXfs>
  <cellXfs count="561">
    <xf numFmtId="0" fontId="0" fillId="0" borderId="0" xfId="0"/>
    <xf numFmtId="0" fontId="2" fillId="0" borderId="0" xfId="0" applyFont="1" applyBorder="1"/>
    <xf numFmtId="0" fontId="1" fillId="0" borderId="0" xfId="0" applyFont="1" applyFill="1"/>
    <xf numFmtId="0" fontId="0" fillId="0" borderId="0" xfId="0" applyFill="1"/>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3" fillId="0" borderId="0" xfId="0" applyFont="1" applyFill="1" applyBorder="1" applyAlignment="1">
      <alignment vertical="center" wrapText="1"/>
    </xf>
    <xf numFmtId="0" fontId="4"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Border="1" applyAlignment="1">
      <alignment vertical="center" wrapText="1"/>
    </xf>
    <xf numFmtId="9" fontId="4" fillId="0" borderId="0" xfId="0" applyNumberFormat="1" applyFont="1" applyFill="1" applyAlignment="1">
      <alignment horizontal="left" vertical="center" wrapText="1"/>
    </xf>
    <xf numFmtId="0" fontId="1" fillId="0" borderId="0" xfId="0" applyFont="1" applyFill="1" applyAlignment="1">
      <alignment vertical="center"/>
    </xf>
    <xf numFmtId="0" fontId="1" fillId="0" borderId="0" xfId="0" applyNumberFormat="1" applyFont="1" applyFill="1" applyAlignment="1">
      <alignment horizontal="justify" wrapText="1"/>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4" borderId="0" xfId="0" applyFont="1" applyFill="1" applyAlignment="1">
      <alignment horizontal="center" vertical="center"/>
    </xf>
    <xf numFmtId="0" fontId="3" fillId="4" borderId="0" xfId="0" applyFont="1" applyFill="1" applyAlignment="1">
      <alignment horizontal="center" vertical="center" wrapText="1"/>
    </xf>
    <xf numFmtId="0" fontId="0" fillId="0" borderId="0" xfId="0" applyFill="1" applyAlignment="1">
      <alignment horizontal="justify" vertical="center" wrapText="1"/>
    </xf>
    <xf numFmtId="0" fontId="3" fillId="5" borderId="0" xfId="0" applyFont="1" applyFill="1" applyAlignment="1">
      <alignment horizontal="center" vertical="center"/>
    </xf>
    <xf numFmtId="0" fontId="3" fillId="5" borderId="0" xfId="0" applyFont="1" applyFill="1" applyAlignment="1">
      <alignment horizontal="center" vertical="center" wrapText="1"/>
    </xf>
    <xf numFmtId="0" fontId="1" fillId="0" borderId="0" xfId="0" applyFont="1" applyFill="1" applyAlignment="1">
      <alignment horizontal="justify" vertical="center" wrapText="1"/>
    </xf>
    <xf numFmtId="0" fontId="0" fillId="0" borderId="0" xfId="0" applyNumberFormat="1" applyFill="1" applyAlignment="1">
      <alignment horizontal="justify" vertical="center"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1" fillId="0" borderId="0" xfId="0" applyNumberFormat="1" applyFont="1" applyFill="1" applyAlignment="1">
      <alignment horizontal="justify" vertical="center" wrapText="1"/>
    </xf>
    <xf numFmtId="0" fontId="0" fillId="0" borderId="0" xfId="0" applyFill="1" applyBorder="1"/>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41" fontId="3" fillId="7" borderId="1" xfId="0" applyNumberFormat="1" applyFont="1" applyFill="1" applyBorder="1" applyAlignment="1">
      <alignment horizontal="right" vertical="center"/>
    </xf>
    <xf numFmtId="41" fontId="4" fillId="0" borderId="1" xfId="0" applyNumberFormat="1" applyFont="1" applyBorder="1" applyAlignment="1">
      <alignment horizontal="right" vertical="center"/>
    </xf>
    <xf numFmtId="41" fontId="4" fillId="0" borderId="0" xfId="0" applyNumberFormat="1" applyFont="1" applyAlignment="1">
      <alignment horizontal="right" vertical="center"/>
    </xf>
    <xf numFmtId="41" fontId="3" fillId="0" borderId="0" xfId="0" applyNumberFormat="1" applyFont="1" applyAlignment="1">
      <alignment horizontal="right" vertical="center"/>
    </xf>
    <xf numFmtId="49" fontId="1" fillId="0" borderId="0" xfId="0" applyNumberFormat="1" applyFont="1" applyAlignment="1">
      <alignment horizontal="center" vertical="center"/>
    </xf>
    <xf numFmtId="49" fontId="6" fillId="8" borderId="0" xfId="0" applyNumberFormat="1" applyFont="1" applyFill="1" applyAlignment="1">
      <alignment horizontal="center" vertical="center"/>
    </xf>
    <xf numFmtId="41" fontId="4" fillId="0" borderId="1" xfId="0" applyNumberFormat="1" applyFont="1" applyFill="1" applyBorder="1" applyAlignment="1">
      <alignment horizontal="right" vertical="center"/>
    </xf>
    <xf numFmtId="41" fontId="3" fillId="6" borderId="1" xfId="0" applyNumberFormat="1" applyFont="1" applyFill="1" applyBorder="1" applyAlignment="1">
      <alignment horizontal="right" vertical="center"/>
    </xf>
    <xf numFmtId="0" fontId="3" fillId="6" borderId="3" xfId="0" applyFont="1" applyFill="1" applyBorder="1" applyAlignment="1">
      <alignment horizontal="center" vertical="center"/>
    </xf>
    <xf numFmtId="0" fontId="7" fillId="6" borderId="4" xfId="0" applyFont="1" applyFill="1" applyBorder="1" applyAlignment="1">
      <alignment horizontal="right" vertical="center" wrapText="1"/>
    </xf>
    <xf numFmtId="9" fontId="3" fillId="0" borderId="0" xfId="0" applyNumberFormat="1" applyFont="1" applyFill="1" applyAlignment="1">
      <alignment horizontal="left" vertical="center" wrapText="1"/>
    </xf>
    <xf numFmtId="164" fontId="3" fillId="5" borderId="0" xfId="0" applyNumberFormat="1" applyFont="1" applyFill="1" applyAlignment="1">
      <alignment horizontal="center" vertical="center"/>
    </xf>
    <xf numFmtId="164" fontId="4" fillId="0" borderId="0" xfId="0" applyNumberFormat="1" applyFont="1" applyFill="1" applyBorder="1" applyAlignment="1">
      <alignment horizontal="center" vertical="center"/>
    </xf>
    <xf numFmtId="164" fontId="4" fillId="0" borderId="0" xfId="0" applyNumberFormat="1" applyFont="1" applyFill="1" applyAlignment="1">
      <alignment horizontal="center" vertical="center"/>
    </xf>
    <xf numFmtId="0" fontId="4" fillId="0" borderId="1" xfId="0" applyFont="1" applyFill="1" applyBorder="1" applyAlignment="1">
      <alignment vertical="center"/>
    </xf>
    <xf numFmtId="0" fontId="1" fillId="0" borderId="0" xfId="0" applyFont="1" applyAlignment="1">
      <alignment horizontal="center" vertical="center" wrapText="1"/>
    </xf>
    <xf numFmtId="9" fontId="4" fillId="0" borderId="0" xfId="0" applyNumberFormat="1" applyFont="1" applyFill="1" applyAlignment="1">
      <alignment vertical="center" wrapText="1"/>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164" fontId="0" fillId="0" borderId="0" xfId="0" applyNumberFormat="1" applyFill="1" applyBorder="1" applyAlignment="1">
      <alignment horizontal="center"/>
    </xf>
    <xf numFmtId="41" fontId="5" fillId="8" borderId="5" xfId="0" applyNumberFormat="1" applyFont="1" applyFill="1" applyBorder="1" applyAlignment="1">
      <alignment horizontal="center" vertical="center" wrapText="1"/>
    </xf>
    <xf numFmtId="0" fontId="3" fillId="7" borderId="9" xfId="0" applyFont="1" applyFill="1" applyBorder="1" applyAlignment="1">
      <alignment horizontal="center" vertical="center"/>
    </xf>
    <xf numFmtId="0" fontId="3" fillId="7" borderId="9" xfId="0" applyFont="1" applyFill="1" applyBorder="1" applyAlignment="1">
      <alignment vertical="center" wrapText="1"/>
    </xf>
    <xf numFmtId="164" fontId="3" fillId="7" borderId="9" xfId="0" applyNumberFormat="1" applyFont="1" applyFill="1" applyBorder="1" applyAlignment="1">
      <alignment horizontal="center" vertical="center" wrapText="1"/>
    </xf>
    <xf numFmtId="41" fontId="3" fillId="6" borderId="10" xfId="0" applyNumberFormat="1" applyFont="1" applyFill="1" applyBorder="1" applyAlignment="1">
      <alignment horizontal="right" vertical="center"/>
    </xf>
    <xf numFmtId="0" fontId="4" fillId="0" borderId="9" xfId="0" applyFont="1" applyFill="1" applyBorder="1" applyAlignment="1">
      <alignment horizontal="center" vertical="center"/>
    </xf>
    <xf numFmtId="0" fontId="4" fillId="0" borderId="9" xfId="0" applyFont="1" applyFill="1" applyBorder="1" applyAlignment="1">
      <alignment vertical="center" wrapText="1"/>
    </xf>
    <xf numFmtId="0" fontId="4" fillId="6" borderId="9" xfId="0" applyFont="1" applyFill="1" applyBorder="1" applyAlignment="1">
      <alignment horizontal="center" vertical="center"/>
    </xf>
    <xf numFmtId="0" fontId="3" fillId="6" borderId="9" xfId="0" applyFont="1" applyFill="1" applyBorder="1" applyAlignment="1">
      <alignment vertical="center" wrapText="1"/>
    </xf>
    <xf numFmtId="164" fontId="3" fillId="6" borderId="9" xfId="0" applyNumberFormat="1" applyFont="1" applyFill="1" applyBorder="1" applyAlignment="1">
      <alignment horizontal="center" vertical="center" wrapText="1"/>
    </xf>
    <xf numFmtId="0" fontId="4" fillId="7" borderId="9" xfId="0" applyFont="1" applyFill="1" applyBorder="1" applyAlignment="1">
      <alignment horizontal="center" vertical="center"/>
    </xf>
    <xf numFmtId="0" fontId="4" fillId="7" borderId="9" xfId="0" applyFont="1" applyFill="1" applyBorder="1" applyAlignment="1">
      <alignment vertical="center" wrapText="1"/>
    </xf>
    <xf numFmtId="164" fontId="4" fillId="7" borderId="9" xfId="0" applyNumberFormat="1" applyFont="1" applyFill="1" applyBorder="1" applyAlignment="1">
      <alignment horizontal="center" vertical="center" wrapText="1"/>
    </xf>
    <xf numFmtId="0" fontId="5" fillId="8" borderId="7" xfId="0" applyFont="1" applyFill="1" applyBorder="1" applyAlignment="1">
      <alignment horizontal="center" vertical="center" wrapText="1"/>
    </xf>
    <xf numFmtId="41" fontId="3" fillId="7" borderId="9" xfId="0" applyNumberFormat="1" applyFont="1" applyFill="1" applyBorder="1" applyAlignment="1">
      <alignment horizontal="right" vertical="center"/>
    </xf>
    <xf numFmtId="41" fontId="4" fillId="6" borderId="10" xfId="0" applyNumberFormat="1" applyFont="1" applyFill="1" applyBorder="1" applyAlignment="1">
      <alignment horizontal="right" vertical="center"/>
    </xf>
    <xf numFmtId="41" fontId="5" fillId="8" borderId="15" xfId="0" applyNumberFormat="1" applyFont="1" applyFill="1" applyBorder="1" applyAlignment="1">
      <alignment horizontal="center" vertical="center" wrapText="1"/>
    </xf>
    <xf numFmtId="164" fontId="5" fillId="8" borderId="15" xfId="0" applyNumberFormat="1" applyFont="1" applyFill="1" applyBorder="1" applyAlignment="1">
      <alignment horizontal="center" wrapText="1"/>
    </xf>
    <xf numFmtId="164" fontId="5" fillId="8" borderId="19" xfId="0" applyNumberFormat="1" applyFont="1" applyFill="1" applyBorder="1" applyAlignment="1">
      <alignment horizontal="center" wrapText="1"/>
    </xf>
    <xf numFmtId="0" fontId="3" fillId="6" borderId="21" xfId="0" applyFont="1" applyFill="1" applyBorder="1" applyAlignment="1">
      <alignment horizontal="center" vertical="center"/>
    </xf>
    <xf numFmtId="0" fontId="3" fillId="6" borderId="21" xfId="0" applyFont="1" applyFill="1" applyBorder="1" applyAlignment="1">
      <alignment vertical="center" wrapText="1"/>
    </xf>
    <xf numFmtId="164" fontId="3" fillId="6" borderId="21" xfId="0" applyNumberFormat="1" applyFont="1" applyFill="1" applyBorder="1" applyAlignment="1">
      <alignment horizontal="center" vertical="center" wrapText="1"/>
    </xf>
    <xf numFmtId="41" fontId="3" fillId="6" borderId="21" xfId="0" applyNumberFormat="1" applyFont="1" applyFill="1" applyBorder="1" applyAlignment="1">
      <alignment horizontal="right" vertical="center"/>
    </xf>
    <xf numFmtId="41" fontId="3" fillId="6" borderId="20" xfId="0" applyNumberFormat="1" applyFont="1" applyFill="1" applyBorder="1" applyAlignment="1">
      <alignment horizontal="right" vertical="center"/>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8" fillId="0" borderId="0" xfId="0" applyFont="1" applyFill="1" applyAlignment="1">
      <alignment vertical="center"/>
    </xf>
    <xf numFmtId="164" fontId="5" fillId="8" borderId="5" xfId="0" applyNumberFormat="1" applyFont="1" applyFill="1" applyBorder="1" applyAlignment="1">
      <alignment horizontal="center" vertical="center" wrapText="1"/>
    </xf>
    <xf numFmtId="0" fontId="1" fillId="0" borderId="0" xfId="0" applyFont="1"/>
    <xf numFmtId="164" fontId="9" fillId="0" borderId="0" xfId="0" applyNumberFormat="1" applyFont="1" applyFill="1" applyAlignment="1">
      <alignment horizontal="center" vertical="center"/>
    </xf>
    <xf numFmtId="0" fontId="9" fillId="0" borderId="0" xfId="0" applyFont="1" applyFill="1" applyAlignment="1">
      <alignment vertical="center" wrapText="1"/>
    </xf>
    <xf numFmtId="41" fontId="3" fillId="6" borderId="9" xfId="0" applyNumberFormat="1" applyFont="1" applyFill="1" applyBorder="1" applyAlignment="1">
      <alignment horizontal="right" vertical="center"/>
    </xf>
    <xf numFmtId="0" fontId="10" fillId="9" borderId="13" xfId="0" applyFont="1" applyFill="1" applyBorder="1" applyAlignment="1">
      <alignment horizontal="right" vertical="center"/>
    </xf>
    <xf numFmtId="41" fontId="10" fillId="9" borderId="11" xfId="0" applyNumberFormat="1" applyFont="1" applyFill="1" applyBorder="1" applyAlignment="1">
      <alignment horizontal="right" vertical="center"/>
    </xf>
    <xf numFmtId="0" fontId="10" fillId="9" borderId="12" xfId="0" applyFont="1" applyFill="1" applyBorder="1" applyAlignment="1">
      <alignment vertical="center"/>
    </xf>
    <xf numFmtId="0" fontId="10" fillId="0" borderId="0" xfId="0" applyFont="1" applyAlignment="1">
      <alignment vertical="center"/>
    </xf>
    <xf numFmtId="164" fontId="4" fillId="0" borderId="9" xfId="0" applyNumberFormat="1" applyFont="1" applyFill="1" applyBorder="1" applyAlignment="1" applyProtection="1">
      <alignment horizontal="center" vertical="center" wrapText="1"/>
      <protection locked="0"/>
    </xf>
    <xf numFmtId="41" fontId="4" fillId="0" borderId="9" xfId="0" applyNumberFormat="1" applyFont="1" applyBorder="1" applyAlignment="1" applyProtection="1">
      <alignment horizontal="right" vertical="center"/>
      <protection locked="0"/>
    </xf>
    <xf numFmtId="0" fontId="4" fillId="0" borderId="0" xfId="0" applyFont="1" applyAlignment="1">
      <alignment vertical="center"/>
    </xf>
    <xf numFmtId="165" fontId="3" fillId="0" borderId="0" xfId="0" applyNumberFormat="1" applyFont="1" applyAlignment="1">
      <alignment horizontal="center" vertical="center"/>
    </xf>
    <xf numFmtId="165" fontId="12" fillId="0" borderId="0" xfId="0" applyNumberFormat="1" applyFont="1" applyBorder="1" applyAlignment="1">
      <alignment horizontal="center" vertical="center"/>
    </xf>
    <xf numFmtId="165" fontId="15" fillId="0" borderId="0" xfId="0" applyNumberFormat="1" applyFont="1" applyAlignment="1">
      <alignment horizontal="center" vertical="center"/>
    </xf>
    <xf numFmtId="165" fontId="16" fillId="0" borderId="0" xfId="0" applyNumberFormat="1" applyFont="1" applyBorder="1" applyAlignment="1">
      <alignment horizontal="center" vertical="center"/>
    </xf>
    <xf numFmtId="0" fontId="13" fillId="0" borderId="0" xfId="0" applyFont="1" applyFill="1" applyBorder="1" applyAlignment="1">
      <alignment wrapText="1"/>
    </xf>
    <xf numFmtId="0" fontId="4" fillId="0" borderId="0" xfId="0" applyFont="1" applyFill="1" applyAlignment="1">
      <alignment wrapText="1"/>
    </xf>
    <xf numFmtId="0" fontId="0" fillId="0" borderId="0" xfId="0" applyAlignment="1">
      <alignment vertical="center"/>
    </xf>
    <xf numFmtId="0" fontId="2" fillId="0" borderId="0" xfId="0" applyFont="1" applyAlignment="1">
      <alignment vertical="center"/>
    </xf>
    <xf numFmtId="0" fontId="2" fillId="0" borderId="0" xfId="0" applyFont="1" applyBorder="1" applyAlignment="1">
      <alignment vertical="center"/>
    </xf>
    <xf numFmtId="165" fontId="3" fillId="4" borderId="23" xfId="0" applyNumberFormat="1" applyFont="1" applyFill="1" applyBorder="1" applyAlignment="1">
      <alignment horizontal="center" vertical="center"/>
    </xf>
    <xf numFmtId="165" fontId="7" fillId="4" borderId="23" xfId="0" applyNumberFormat="1" applyFont="1" applyFill="1" applyBorder="1" applyAlignment="1">
      <alignment horizontal="center" vertical="center"/>
    </xf>
    <xf numFmtId="0" fontId="13" fillId="4" borderId="23" xfId="0" applyFont="1" applyFill="1" applyBorder="1" applyAlignment="1">
      <alignment horizontal="left" vertical="center" wrapText="1"/>
    </xf>
    <xf numFmtId="0" fontId="4" fillId="4" borderId="23" xfId="0" applyFont="1" applyFill="1" applyBorder="1" applyAlignment="1">
      <alignment vertical="center"/>
    </xf>
    <xf numFmtId="165" fontId="3" fillId="11" borderId="23" xfId="0" applyNumberFormat="1" applyFont="1" applyFill="1" applyBorder="1" applyAlignment="1">
      <alignment horizontal="center" vertical="center"/>
    </xf>
    <xf numFmtId="165" fontId="7" fillId="11" borderId="23" xfId="0" applyNumberFormat="1" applyFont="1" applyFill="1" applyBorder="1" applyAlignment="1">
      <alignment horizontal="center" vertical="center"/>
    </xf>
    <xf numFmtId="0" fontId="13" fillId="11" borderId="23" xfId="0" applyFont="1" applyFill="1" applyBorder="1" applyAlignment="1">
      <alignment horizontal="left" vertical="center" wrapText="1"/>
    </xf>
    <xf numFmtId="0" fontId="4" fillId="11" borderId="23" xfId="0" applyFont="1" applyFill="1" applyBorder="1" applyAlignment="1">
      <alignment vertical="center"/>
    </xf>
    <xf numFmtId="165" fontId="3" fillId="10" borderId="23" xfId="0" applyNumberFormat="1" applyFont="1" applyFill="1" applyBorder="1" applyAlignment="1">
      <alignment horizontal="center" vertical="center"/>
    </xf>
    <xf numFmtId="165" fontId="7" fillId="10" borderId="23" xfId="0" applyNumberFormat="1" applyFont="1" applyFill="1" applyBorder="1" applyAlignment="1">
      <alignment horizontal="center" vertical="center"/>
    </xf>
    <xf numFmtId="0" fontId="17" fillId="10" borderId="23" xfId="0" applyFont="1" applyFill="1" applyBorder="1" applyAlignment="1">
      <alignment horizontal="left" vertical="center" wrapText="1"/>
    </xf>
    <xf numFmtId="0" fontId="4" fillId="10" borderId="23" xfId="0" applyFont="1" applyFill="1" applyBorder="1" applyAlignment="1">
      <alignment vertical="center"/>
    </xf>
    <xf numFmtId="165" fontId="3" fillId="0" borderId="23" xfId="0" applyNumberFormat="1" applyFont="1" applyBorder="1" applyAlignment="1">
      <alignment horizontal="center" vertical="center"/>
    </xf>
    <xf numFmtId="165" fontId="15" fillId="0" borderId="23" xfId="0" applyNumberFormat="1" applyFont="1" applyBorder="1" applyAlignment="1">
      <alignment horizontal="center" vertical="center"/>
    </xf>
    <xf numFmtId="0" fontId="14" fillId="0" borderId="23" xfId="0" applyFont="1" applyFill="1" applyBorder="1" applyAlignment="1">
      <alignment horizontal="left" vertical="center" wrapText="1"/>
    </xf>
    <xf numFmtId="0" fontId="4" fillId="0" borderId="23" xfId="0" applyFont="1" applyBorder="1" applyAlignment="1">
      <alignment vertical="center"/>
    </xf>
    <xf numFmtId="165" fontId="13" fillId="0" borderId="23" xfId="0" applyNumberFormat="1" applyFont="1" applyBorder="1" applyAlignment="1">
      <alignment horizontal="center" vertical="center"/>
    </xf>
    <xf numFmtId="0" fontId="13" fillId="0" borderId="23" xfId="0" applyFont="1" applyBorder="1" applyAlignment="1">
      <alignment vertical="center"/>
    </xf>
    <xf numFmtId="0" fontId="4" fillId="0" borderId="23" xfId="0" applyFont="1" applyBorder="1" applyAlignment="1">
      <alignment vertical="center" wrapText="1"/>
    </xf>
    <xf numFmtId="0" fontId="14" fillId="0" borderId="23" xfId="0" applyFont="1" applyFill="1" applyBorder="1" applyAlignment="1">
      <alignment vertical="center" wrapText="1"/>
    </xf>
    <xf numFmtId="165" fontId="14" fillId="0" borderId="23" xfId="0" applyNumberFormat="1" applyFont="1" applyBorder="1" applyAlignment="1">
      <alignment horizontal="center" vertical="center"/>
    </xf>
    <xf numFmtId="167" fontId="15" fillId="0" borderId="23" xfId="0" applyNumberFormat="1" applyFont="1" applyBorder="1" applyAlignment="1">
      <alignment horizontal="center" vertical="center"/>
    </xf>
    <xf numFmtId="165" fontId="15" fillId="11" borderId="23" xfId="0" applyNumberFormat="1" applyFont="1" applyFill="1" applyBorder="1" applyAlignment="1">
      <alignment horizontal="center" vertical="center"/>
    </xf>
    <xf numFmtId="165" fontId="13" fillId="11" borderId="23" xfId="0" applyNumberFormat="1" applyFont="1" applyFill="1" applyBorder="1" applyAlignment="1">
      <alignment horizontal="center" vertical="center"/>
    </xf>
    <xf numFmtId="165" fontId="17" fillId="11" borderId="23" xfId="0" applyNumberFormat="1" applyFont="1" applyFill="1" applyBorder="1" applyAlignment="1">
      <alignment horizontal="center" vertical="center"/>
    </xf>
    <xf numFmtId="0" fontId="13" fillId="11" borderId="23" xfId="0" applyFont="1" applyFill="1" applyBorder="1" applyAlignment="1">
      <alignment vertical="center"/>
    </xf>
    <xf numFmtId="0" fontId="13" fillId="11" borderId="23" xfId="0" applyFont="1" applyFill="1" applyBorder="1" applyAlignment="1">
      <alignment vertical="center" wrapText="1"/>
    </xf>
    <xf numFmtId="166" fontId="13" fillId="11" borderId="23" xfId="0" applyNumberFormat="1" applyFont="1" applyFill="1" applyBorder="1" applyAlignment="1">
      <alignment horizontal="center" vertical="center"/>
    </xf>
    <xf numFmtId="165" fontId="15" fillId="4" borderId="23" xfId="0" applyNumberFormat="1" applyFont="1" applyFill="1" applyBorder="1" applyAlignment="1">
      <alignment horizontal="center" vertical="center"/>
    </xf>
    <xf numFmtId="0" fontId="13" fillId="4" borderId="23" xfId="0" applyFont="1" applyFill="1" applyBorder="1" applyAlignment="1">
      <alignment vertical="center" wrapText="1"/>
    </xf>
    <xf numFmtId="165" fontId="13" fillId="4" borderId="23" xfId="0" applyNumberFormat="1" applyFont="1" applyFill="1" applyBorder="1" applyAlignment="1">
      <alignment horizontal="center" vertical="center"/>
    </xf>
    <xf numFmtId="165" fontId="17" fillId="4" borderId="23" xfId="0" applyNumberFormat="1" applyFont="1" applyFill="1" applyBorder="1" applyAlignment="1">
      <alignment horizontal="center" vertical="center"/>
    </xf>
    <xf numFmtId="0" fontId="13" fillId="4" borderId="23" xfId="0" applyFont="1" applyFill="1" applyBorder="1" applyAlignment="1">
      <alignment vertical="center"/>
    </xf>
    <xf numFmtId="0" fontId="13" fillId="10" borderId="23" xfId="0" applyFont="1" applyFill="1" applyBorder="1" applyAlignment="1">
      <alignment horizontal="left" vertical="center" wrapText="1"/>
    </xf>
    <xf numFmtId="0" fontId="4" fillId="10" borderId="23" xfId="0" applyFont="1" applyFill="1" applyBorder="1" applyAlignment="1">
      <alignment vertical="center" wrapText="1"/>
    </xf>
    <xf numFmtId="0" fontId="13" fillId="10" borderId="23" xfId="0" applyFont="1" applyFill="1" applyBorder="1" applyAlignment="1">
      <alignment vertical="center" wrapText="1"/>
    </xf>
    <xf numFmtId="165" fontId="13" fillId="10" borderId="23" xfId="0" applyNumberFormat="1" applyFont="1" applyFill="1" applyBorder="1" applyAlignment="1">
      <alignment horizontal="center" vertical="center"/>
    </xf>
    <xf numFmtId="165" fontId="17" fillId="10" borderId="23" xfId="0" applyNumberFormat="1" applyFont="1" applyFill="1" applyBorder="1" applyAlignment="1">
      <alignment horizontal="center" vertical="center"/>
    </xf>
    <xf numFmtId="0" fontId="13" fillId="10" borderId="23" xfId="0" applyFont="1" applyFill="1" applyBorder="1" applyAlignment="1">
      <alignment vertical="center"/>
    </xf>
    <xf numFmtId="0" fontId="17" fillId="10" borderId="23" xfId="0" applyFont="1" applyFill="1" applyBorder="1" applyAlignment="1">
      <alignment vertical="center" wrapText="1"/>
    </xf>
    <xf numFmtId="167" fontId="7" fillId="10" borderId="23" xfId="0" applyNumberFormat="1" applyFont="1" applyFill="1" applyBorder="1" applyAlignment="1">
      <alignment horizontal="center" vertical="center"/>
    </xf>
    <xf numFmtId="41" fontId="4" fillId="4" borderId="23" xfId="0" applyNumberFormat="1" applyFont="1" applyFill="1" applyBorder="1" applyAlignment="1">
      <alignment vertical="center"/>
    </xf>
    <xf numFmtId="41" fontId="4" fillId="11" borderId="23" xfId="0" applyNumberFormat="1" applyFont="1" applyFill="1" applyBorder="1" applyAlignment="1">
      <alignment vertical="center"/>
    </xf>
    <xf numFmtId="41" fontId="4" fillId="10" borderId="23" xfId="0" applyNumberFormat="1" applyFont="1" applyFill="1" applyBorder="1" applyAlignment="1">
      <alignment vertical="center"/>
    </xf>
    <xf numFmtId="41" fontId="4" fillId="0" borderId="23" xfId="0" applyNumberFormat="1" applyFont="1" applyBorder="1" applyAlignment="1">
      <alignment vertical="center"/>
    </xf>
    <xf numFmtId="41" fontId="13" fillId="11" borderId="23" xfId="0" applyNumberFormat="1" applyFont="1" applyFill="1" applyBorder="1" applyAlignment="1">
      <alignment vertical="center"/>
    </xf>
    <xf numFmtId="41" fontId="13" fillId="10" borderId="23" xfId="0" applyNumberFormat="1" applyFont="1" applyFill="1" applyBorder="1" applyAlignment="1">
      <alignment vertical="center"/>
    </xf>
    <xf numFmtId="41" fontId="13" fillId="0" borderId="23" xfId="0" applyNumberFormat="1" applyFont="1" applyBorder="1" applyAlignment="1">
      <alignment vertical="center"/>
    </xf>
    <xf numFmtId="41" fontId="13" fillId="4" borderId="23" xfId="0" applyNumberFormat="1" applyFont="1" applyFill="1" applyBorder="1" applyAlignment="1">
      <alignment vertical="center"/>
    </xf>
    <xf numFmtId="41" fontId="2" fillId="0" borderId="0" xfId="0" applyNumberFormat="1" applyFont="1" applyBorder="1"/>
    <xf numFmtId="41" fontId="0" fillId="0" borderId="0" xfId="0" applyNumberFormat="1"/>
    <xf numFmtId="41" fontId="3" fillId="4" borderId="23" xfId="0" applyNumberFormat="1" applyFont="1" applyFill="1" applyBorder="1" applyAlignment="1">
      <alignment vertical="center"/>
    </xf>
    <xf numFmtId="165" fontId="3" fillId="0" borderId="23" xfId="0" applyNumberFormat="1" applyFont="1" applyFill="1" applyBorder="1" applyAlignment="1">
      <alignment horizontal="center" vertical="center"/>
    </xf>
    <xf numFmtId="165" fontId="15" fillId="0" borderId="23" xfId="0" applyNumberFormat="1" applyFont="1" applyFill="1" applyBorder="1" applyAlignment="1">
      <alignment horizontal="center" vertical="center"/>
    </xf>
    <xf numFmtId="0" fontId="4" fillId="0" borderId="23" xfId="0" applyFont="1" applyFill="1" applyBorder="1" applyAlignment="1">
      <alignment vertical="center"/>
    </xf>
    <xf numFmtId="41" fontId="4" fillId="0" borderId="23" xfId="0" applyNumberFormat="1" applyFont="1" applyFill="1" applyBorder="1" applyAlignment="1">
      <alignment vertical="center"/>
    </xf>
    <xf numFmtId="41" fontId="4" fillId="0" borderId="23" xfId="0" applyNumberFormat="1" applyFont="1" applyBorder="1" applyAlignment="1" applyProtection="1">
      <alignment vertical="center"/>
      <protection locked="0"/>
    </xf>
    <xf numFmtId="0" fontId="4" fillId="0" borderId="23" xfId="0" applyFont="1" applyBorder="1" applyAlignment="1" applyProtection="1">
      <alignment vertical="center"/>
      <protection locked="0"/>
    </xf>
    <xf numFmtId="0" fontId="19" fillId="0" borderId="0" xfId="0" applyFont="1" applyAlignment="1">
      <alignment vertical="center"/>
    </xf>
    <xf numFmtId="0" fontId="0" fillId="0" borderId="0" xfId="0" applyFont="1" applyAlignment="1">
      <alignment vertical="center"/>
    </xf>
    <xf numFmtId="0" fontId="19" fillId="0" borderId="0" xfId="0" applyFont="1" applyBorder="1" applyAlignment="1">
      <alignment vertical="center"/>
    </xf>
    <xf numFmtId="0" fontId="4" fillId="0" borderId="23" xfId="0" applyFont="1" applyBorder="1" applyAlignment="1" applyProtection="1">
      <alignment vertical="center"/>
    </xf>
    <xf numFmtId="41" fontId="4" fillId="0" borderId="23" xfId="0" applyNumberFormat="1" applyFont="1" applyBorder="1" applyAlignment="1" applyProtection="1">
      <alignment vertical="center"/>
    </xf>
    <xf numFmtId="0" fontId="18" fillId="0" borderId="23" xfId="0" applyFont="1" applyBorder="1" applyAlignment="1">
      <alignment vertical="center"/>
    </xf>
    <xf numFmtId="41" fontId="18" fillId="0" borderId="23" xfId="0" applyNumberFormat="1" applyFont="1" applyBorder="1" applyAlignment="1">
      <alignment vertical="center"/>
    </xf>
    <xf numFmtId="0" fontId="4" fillId="0" borderId="23" xfId="0" applyFont="1" applyFill="1" applyBorder="1" applyAlignment="1" applyProtection="1">
      <alignment vertical="center"/>
      <protection locked="0"/>
    </xf>
    <xf numFmtId="0" fontId="3" fillId="14" borderId="0" xfId="0" applyFont="1" applyFill="1" applyAlignment="1">
      <alignment horizontal="center" vertical="center"/>
    </xf>
    <xf numFmtId="0" fontId="3" fillId="14" borderId="0" xfId="0" applyFont="1" applyFill="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xf>
    <xf numFmtId="0" fontId="3" fillId="13" borderId="27" xfId="0" applyFont="1" applyFill="1" applyBorder="1" applyAlignment="1">
      <alignment horizontal="center" vertical="center"/>
    </xf>
    <xf numFmtId="0" fontId="3" fillId="13" borderId="27"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vertical="center" wrapText="1"/>
    </xf>
    <xf numFmtId="0" fontId="3" fillId="13" borderId="27" xfId="0" applyFont="1" applyFill="1" applyBorder="1" applyAlignment="1">
      <alignment horizontal="justify" vertical="center" wrapText="1"/>
    </xf>
    <xf numFmtId="0" fontId="4" fillId="0" borderId="0" xfId="0" applyFont="1" applyAlignment="1">
      <alignment horizontal="justify" vertical="center" wrapText="1"/>
    </xf>
    <xf numFmtId="0" fontId="3" fillId="0" borderId="0" xfId="0" applyNumberFormat="1" applyFont="1" applyAlignment="1">
      <alignment horizontal="justify" vertical="center" wrapText="1"/>
    </xf>
    <xf numFmtId="0" fontId="3" fillId="0" borderId="0" xfId="0" applyFont="1" applyAlignment="1">
      <alignment horizontal="justify" vertical="center" wrapText="1"/>
    </xf>
    <xf numFmtId="0" fontId="0" fillId="15" borderId="0" xfId="0" applyFill="1" applyProtection="1"/>
    <xf numFmtId="0" fontId="22" fillId="15" borderId="0" xfId="0" applyFont="1" applyFill="1" applyAlignment="1" applyProtection="1"/>
    <xf numFmtId="0" fontId="0" fillId="0" borderId="0" xfId="0" applyProtection="1"/>
    <xf numFmtId="0" fontId="23" fillId="15" borderId="0" xfId="0" applyFont="1" applyFill="1" applyAlignment="1" applyProtection="1"/>
    <xf numFmtId="0" fontId="0" fillId="15" borderId="0" xfId="0" applyFill="1" applyAlignment="1" applyProtection="1">
      <alignment vertical="center"/>
    </xf>
    <xf numFmtId="0" fontId="0" fillId="0" borderId="0" xfId="0" applyAlignment="1" applyProtection="1">
      <alignment vertical="center"/>
    </xf>
    <xf numFmtId="0" fontId="0" fillId="15" borderId="0" xfId="0" applyFill="1" applyAlignment="1" applyProtection="1">
      <alignment horizontal="right"/>
    </xf>
    <xf numFmtId="0" fontId="21" fillId="15" borderId="0" xfId="0" applyFont="1" applyFill="1" applyAlignment="1" applyProtection="1"/>
    <xf numFmtId="0" fontId="23" fillId="15" borderId="0" xfId="0" applyFont="1" applyFill="1" applyAlignment="1" applyProtection="1">
      <alignment horizontal="center"/>
    </xf>
    <xf numFmtId="0" fontId="23" fillId="15" borderId="0" xfId="0" applyFont="1" applyFill="1" applyAlignment="1" applyProtection="1">
      <alignment horizontal="left"/>
    </xf>
    <xf numFmtId="0" fontId="24" fillId="15" borderId="31" xfId="0" applyFont="1" applyFill="1" applyBorder="1" applyProtection="1"/>
    <xf numFmtId="0" fontId="0" fillId="15" borderId="31" xfId="0" applyFill="1" applyBorder="1" applyProtection="1"/>
    <xf numFmtId="0" fontId="0" fillId="16" borderId="32" xfId="0" applyFill="1" applyBorder="1" applyProtection="1"/>
    <xf numFmtId="0" fontId="0" fillId="16" borderId="33" xfId="0" applyFill="1" applyBorder="1" applyProtection="1"/>
    <xf numFmtId="0" fontId="0" fillId="15" borderId="33" xfId="0" applyFill="1" applyBorder="1" applyProtection="1"/>
    <xf numFmtId="0" fontId="24" fillId="16" borderId="34" xfId="0" applyFont="1" applyFill="1" applyBorder="1" applyProtection="1"/>
    <xf numFmtId="0" fontId="0" fillId="15" borderId="35" xfId="0" applyFill="1" applyBorder="1" applyProtection="1"/>
    <xf numFmtId="0" fontId="25" fillId="16" borderId="36" xfId="0" applyFont="1" applyFill="1" applyBorder="1" applyProtection="1"/>
    <xf numFmtId="0" fontId="0" fillId="16" borderId="0" xfId="0" applyFill="1" applyBorder="1" applyProtection="1"/>
    <xf numFmtId="0" fontId="0" fillId="15" borderId="0" xfId="0" applyFill="1" applyBorder="1" applyProtection="1"/>
    <xf numFmtId="0" fontId="25" fillId="16" borderId="37" xfId="0" applyFont="1" applyFill="1" applyBorder="1" applyProtection="1"/>
    <xf numFmtId="0" fontId="25" fillId="16" borderId="0" xfId="0" applyFont="1" applyFill="1" applyBorder="1" applyProtection="1"/>
    <xf numFmtId="0" fontId="26" fillId="16" borderId="0" xfId="0" applyFont="1" applyFill="1" applyBorder="1" applyProtection="1"/>
    <xf numFmtId="0" fontId="0" fillId="15" borderId="0" xfId="0" applyFill="1" applyBorder="1" applyAlignment="1" applyProtection="1">
      <alignment horizontal="right"/>
    </xf>
    <xf numFmtId="0" fontId="26" fillId="15" borderId="0" xfId="0" applyFont="1" applyFill="1" applyBorder="1" applyAlignment="1" applyProtection="1">
      <alignment horizontal="right"/>
    </xf>
    <xf numFmtId="0" fontId="26" fillId="15" borderId="0" xfId="0" applyFont="1" applyFill="1" applyBorder="1" applyProtection="1"/>
    <xf numFmtId="0" fontId="0" fillId="15" borderId="39" xfId="0" applyFill="1" applyBorder="1" applyProtection="1"/>
    <xf numFmtId="0" fontId="0" fillId="15" borderId="36" xfId="0" applyFill="1" applyBorder="1" applyProtection="1"/>
    <xf numFmtId="0" fontId="0" fillId="15" borderId="37" xfId="0" applyFill="1" applyBorder="1" applyProtection="1"/>
    <xf numFmtId="0" fontId="25" fillId="15" borderId="0" xfId="0" applyFont="1" applyFill="1" applyBorder="1" applyAlignment="1" applyProtection="1"/>
    <xf numFmtId="0" fontId="0" fillId="15" borderId="0" xfId="0" applyFill="1" applyBorder="1" applyAlignment="1" applyProtection="1"/>
    <xf numFmtId="0" fontId="20" fillId="15" borderId="38" xfId="0" applyFont="1" applyFill="1" applyBorder="1" applyAlignment="1" applyProtection="1">
      <alignment horizontal="center"/>
      <protection locked="0"/>
    </xf>
    <xf numFmtId="0" fontId="0" fillId="15" borderId="43" xfId="0" applyFill="1" applyBorder="1" applyProtection="1"/>
    <xf numFmtId="0" fontId="27" fillId="15" borderId="0" xfId="0" applyFont="1" applyFill="1" applyBorder="1" applyProtection="1"/>
    <xf numFmtId="0" fontId="0" fillId="15" borderId="44" xfId="0" applyFill="1" applyBorder="1" applyProtection="1"/>
    <xf numFmtId="0" fontId="0" fillId="15" borderId="45" xfId="0" applyFill="1" applyBorder="1" applyProtection="1"/>
    <xf numFmtId="0" fontId="0" fillId="15" borderId="46" xfId="0" applyFill="1" applyBorder="1" applyProtection="1"/>
    <xf numFmtId="0" fontId="0" fillId="15" borderId="47" xfId="0" applyFill="1" applyBorder="1" applyProtection="1"/>
    <xf numFmtId="0" fontId="0" fillId="15" borderId="48" xfId="0" applyFill="1" applyBorder="1" applyProtection="1"/>
    <xf numFmtId="0" fontId="0" fillId="15" borderId="49" xfId="0" applyFill="1" applyBorder="1" applyProtection="1"/>
    <xf numFmtId="0" fontId="0" fillId="15" borderId="50" xfId="0" applyFill="1" applyBorder="1" applyProtection="1"/>
    <xf numFmtId="0" fontId="0" fillId="15" borderId="51" xfId="0" applyFill="1" applyBorder="1" applyProtection="1"/>
    <xf numFmtId="0" fontId="25" fillId="15" borderId="0" xfId="0" applyFont="1" applyFill="1" applyBorder="1" applyAlignment="1" applyProtection="1">
      <alignment horizontal="right"/>
    </xf>
    <xf numFmtId="0" fontId="25" fillId="15" borderId="50" xfId="0" applyFont="1" applyFill="1" applyBorder="1" applyAlignment="1" applyProtection="1">
      <alignment horizontal="right"/>
    </xf>
    <xf numFmtId="0" fontId="26" fillId="15" borderId="50" xfId="0" applyFont="1" applyFill="1" applyBorder="1" applyAlignment="1" applyProtection="1">
      <alignment horizontal="right"/>
    </xf>
    <xf numFmtId="0" fontId="0" fillId="15" borderId="52" xfId="0" applyFill="1" applyBorder="1" applyProtection="1"/>
    <xf numFmtId="170" fontId="21" fillId="15" borderId="0" xfId="0" applyNumberFormat="1" applyFont="1" applyFill="1" applyBorder="1" applyAlignment="1" applyProtection="1">
      <alignment vertical="center"/>
    </xf>
    <xf numFmtId="1" fontId="0" fillId="15" borderId="0" xfId="0" applyNumberFormat="1" applyFill="1" applyProtection="1"/>
    <xf numFmtId="0" fontId="25" fillId="15" borderId="36" xfId="0" applyFont="1" applyFill="1" applyBorder="1" applyAlignment="1" applyProtection="1"/>
    <xf numFmtId="0" fontId="25" fillId="15" borderId="43" xfId="0" applyFont="1" applyFill="1" applyBorder="1" applyAlignment="1" applyProtection="1"/>
    <xf numFmtId="0" fontId="27" fillId="15" borderId="0" xfId="0" applyFont="1" applyFill="1" applyBorder="1" applyAlignment="1" applyProtection="1">
      <alignment horizontal="right"/>
    </xf>
    <xf numFmtId="170" fontId="21" fillId="15" borderId="45" xfId="0" applyNumberFormat="1" applyFont="1" applyFill="1" applyBorder="1" applyAlignment="1" applyProtection="1">
      <alignment vertical="center"/>
    </xf>
    <xf numFmtId="171" fontId="21" fillId="15" borderId="45" xfId="0" applyNumberFormat="1" applyFont="1" applyFill="1" applyBorder="1" applyAlignment="1" applyProtection="1">
      <alignment vertical="center"/>
    </xf>
    <xf numFmtId="0" fontId="25" fillId="15" borderId="45" xfId="0" applyFont="1" applyFill="1" applyBorder="1" applyProtection="1"/>
    <xf numFmtId="0" fontId="25" fillId="16" borderId="55" xfId="0" applyFont="1" applyFill="1" applyBorder="1" applyProtection="1"/>
    <xf numFmtId="0" fontId="0" fillId="16" borderId="50" xfId="0" applyFill="1" applyBorder="1" applyProtection="1"/>
    <xf numFmtId="0" fontId="0" fillId="15" borderId="53" xfId="0" applyFill="1" applyBorder="1" applyProtection="1"/>
    <xf numFmtId="0" fontId="0" fillId="15" borderId="54" xfId="0" applyFill="1" applyBorder="1" applyProtection="1"/>
    <xf numFmtId="0" fontId="24" fillId="15" borderId="0" xfId="0" applyFont="1" applyFill="1" applyBorder="1" applyProtection="1"/>
    <xf numFmtId="0" fontId="0" fillId="16" borderId="34" xfId="0" applyFill="1" applyBorder="1" applyProtection="1"/>
    <xf numFmtId="0" fontId="0" fillId="15" borderId="0" xfId="0" applyFill="1" applyBorder="1" applyAlignment="1" applyProtection="1">
      <alignment vertical="justify" wrapText="1"/>
    </xf>
    <xf numFmtId="0" fontId="20" fillId="15" borderId="0" xfId="0" applyFont="1" applyFill="1" applyBorder="1" applyAlignment="1" applyProtection="1">
      <alignment horizontal="center"/>
    </xf>
    <xf numFmtId="0" fontId="28" fillId="15" borderId="0" xfId="0" applyFont="1" applyFill="1" applyBorder="1" applyAlignment="1" applyProtection="1">
      <alignment vertical="justify" wrapText="1"/>
    </xf>
    <xf numFmtId="1" fontId="25" fillId="15" borderId="0" xfId="0" applyNumberFormat="1" applyFont="1" applyFill="1" applyBorder="1" applyAlignment="1" applyProtection="1"/>
    <xf numFmtId="0" fontId="0" fillId="15" borderId="56" xfId="0" applyFill="1" applyBorder="1" applyProtection="1"/>
    <xf numFmtId="0" fontId="0" fillId="15" borderId="57" xfId="0" applyFill="1" applyBorder="1" applyProtection="1"/>
    <xf numFmtId="0" fontId="25" fillId="15" borderId="0" xfId="0" applyFont="1" applyFill="1" applyBorder="1" applyProtection="1"/>
    <xf numFmtId="0" fontId="0" fillId="15" borderId="0" xfId="0" applyFill="1" applyAlignment="1" applyProtection="1"/>
    <xf numFmtId="0" fontId="18" fillId="0" borderId="0" xfId="0" applyFont="1" applyFill="1" applyBorder="1" applyAlignment="1">
      <alignment wrapText="1"/>
    </xf>
    <xf numFmtId="165" fontId="4" fillId="0" borderId="0" xfId="0" applyNumberFormat="1" applyFont="1" applyAlignment="1">
      <alignment horizontal="center" vertical="center"/>
    </xf>
    <xf numFmtId="165" fontId="31" fillId="0" borderId="0" xfId="0" applyNumberFormat="1" applyFont="1" applyBorder="1" applyAlignment="1">
      <alignment horizontal="center" vertical="center"/>
    </xf>
    <xf numFmtId="0" fontId="36" fillId="0" borderId="0" xfId="0" applyFont="1" applyFill="1" applyAlignment="1">
      <alignment wrapText="1"/>
    </xf>
    <xf numFmtId="0" fontId="37" fillId="0" borderId="0" xfId="0" applyFont="1" applyFill="1" applyBorder="1" applyAlignment="1">
      <alignment wrapText="1"/>
    </xf>
    <xf numFmtId="9" fontId="2" fillId="0" borderId="0" xfId="0" applyNumberFormat="1" applyFont="1" applyBorder="1"/>
    <xf numFmtId="41" fontId="2" fillId="0" borderId="0" xfId="0" applyNumberFormat="1" applyFont="1" applyBorder="1" applyAlignment="1">
      <alignment vertical="center"/>
    </xf>
    <xf numFmtId="41" fontId="0" fillId="0" borderId="0" xfId="0" applyNumberFormat="1" applyAlignment="1">
      <alignment vertical="center"/>
    </xf>
    <xf numFmtId="9" fontId="0" fillId="0" borderId="0" xfId="0" applyNumberFormat="1"/>
    <xf numFmtId="0" fontId="1" fillId="0" borderId="0" xfId="0" applyFont="1" applyAlignment="1">
      <alignment horizontal="center"/>
    </xf>
    <xf numFmtId="0" fontId="0" fillId="0" borderId="0" xfId="0" applyFont="1" applyAlignment="1">
      <alignment horizontal="center"/>
    </xf>
    <xf numFmtId="0" fontId="0" fillId="0" borderId="0" xfId="0" applyAlignment="1">
      <alignment horizontal="center"/>
    </xf>
    <xf numFmtId="9" fontId="0" fillId="0" borderId="0" xfId="0" applyNumberFormat="1" applyAlignment="1">
      <alignment horizontal="center" vertical="center"/>
    </xf>
    <xf numFmtId="9" fontId="1" fillId="0" borderId="0" xfId="0" applyNumberFormat="1" applyFont="1" applyAlignment="1">
      <alignment horizontal="center" vertical="center"/>
    </xf>
    <xf numFmtId="41" fontId="1" fillId="0" borderId="0" xfId="0" applyNumberFormat="1" applyFont="1" applyAlignment="1">
      <alignment horizontal="center"/>
    </xf>
    <xf numFmtId="0" fontId="8" fillId="17" borderId="0" xfId="0" applyFont="1" applyFill="1"/>
    <xf numFmtId="0" fontId="0" fillId="17" borderId="0" xfId="0" applyFill="1"/>
    <xf numFmtId="41" fontId="0" fillId="17" borderId="0" xfId="0" applyNumberFormat="1" applyFill="1"/>
    <xf numFmtId="9" fontId="0" fillId="17" borderId="0" xfId="0" applyNumberFormat="1" applyFill="1" applyAlignment="1">
      <alignment horizontal="center" vertical="center"/>
    </xf>
    <xf numFmtId="0" fontId="0" fillId="17" borderId="0" xfId="0" applyFont="1" applyFill="1" applyAlignment="1">
      <alignment horizontal="center"/>
    </xf>
    <xf numFmtId="0" fontId="0" fillId="0" borderId="0" xfId="0" applyFont="1" applyAlignment="1">
      <alignment horizontal="center" vertical="center"/>
    </xf>
    <xf numFmtId="0" fontId="0" fillId="0" borderId="0" xfId="0" applyAlignment="1">
      <alignment vertical="center" wrapText="1"/>
    </xf>
    <xf numFmtId="0" fontId="0" fillId="17" borderId="0" xfId="0" applyFill="1" applyAlignment="1">
      <alignment horizontal="center"/>
    </xf>
    <xf numFmtId="0" fontId="38" fillId="18" borderId="0" xfId="0" applyFont="1" applyFill="1" applyBorder="1" applyAlignment="1">
      <alignment horizontal="center" vertical="center"/>
    </xf>
    <xf numFmtId="0" fontId="38" fillId="18" borderId="0" xfId="0" applyFont="1" applyFill="1" applyBorder="1" applyAlignment="1">
      <alignment horizontal="right" vertical="center" wrapText="1"/>
    </xf>
    <xf numFmtId="41" fontId="38" fillId="18" borderId="0" xfId="0" applyNumberFormat="1" applyFont="1" applyFill="1" applyBorder="1" applyAlignment="1">
      <alignment vertical="center"/>
    </xf>
    <xf numFmtId="9" fontId="38" fillId="18" borderId="0" xfId="0" applyNumberFormat="1" applyFont="1" applyFill="1" applyBorder="1" applyAlignment="1">
      <alignment horizontal="center" vertical="center"/>
    </xf>
    <xf numFmtId="0" fontId="0" fillId="18" borderId="0" xfId="0" applyFont="1" applyFill="1" applyBorder="1" applyAlignment="1">
      <alignment horizontal="center" vertical="center"/>
    </xf>
    <xf numFmtId="0" fontId="0" fillId="18" borderId="62" xfId="0" applyFont="1" applyFill="1" applyBorder="1" applyAlignment="1">
      <alignment horizontal="center" vertical="center"/>
    </xf>
    <xf numFmtId="0" fontId="38" fillId="18" borderId="63" xfId="0" applyFont="1" applyFill="1" applyBorder="1" applyAlignment="1">
      <alignment horizontal="right" vertical="center" wrapText="1"/>
    </xf>
    <xf numFmtId="41" fontId="38" fillId="18" borderId="63" xfId="0" applyNumberFormat="1" applyFont="1" applyFill="1" applyBorder="1" applyAlignment="1">
      <alignment vertical="center"/>
    </xf>
    <xf numFmtId="9" fontId="38" fillId="18" borderId="64" xfId="0" applyNumberFormat="1" applyFont="1" applyFill="1" applyBorder="1" applyAlignment="1">
      <alignment horizontal="center" vertical="center"/>
    </xf>
    <xf numFmtId="0" fontId="38" fillId="18" borderId="0" xfId="0" applyFont="1" applyFill="1" applyBorder="1" applyAlignment="1">
      <alignment horizontal="right" vertical="center"/>
    </xf>
    <xf numFmtId="0" fontId="0" fillId="17" borderId="0" xfId="0" applyFill="1" applyAlignment="1">
      <alignment vertical="center"/>
    </xf>
    <xf numFmtId="0" fontId="41" fillId="0" borderId="0" xfId="0" applyFont="1"/>
    <xf numFmtId="0" fontId="39" fillId="0" borderId="0" xfId="0" applyFont="1"/>
    <xf numFmtId="41" fontId="43" fillId="12" borderId="0" xfId="0" applyNumberFormat="1" applyFont="1" applyFill="1" applyBorder="1" applyAlignment="1">
      <alignment vertical="center"/>
    </xf>
    <xf numFmtId="0" fontId="43" fillId="0" borderId="0" xfId="0" applyFont="1" applyBorder="1"/>
    <xf numFmtId="9" fontId="4" fillId="0" borderId="0" xfId="0" applyNumberFormat="1" applyFont="1" applyAlignment="1">
      <alignment horizontal="right" vertical="center"/>
    </xf>
    <xf numFmtId="9" fontId="0" fillId="0" borderId="0" xfId="0" applyNumberFormat="1" applyFill="1" applyBorder="1" applyAlignment="1">
      <alignment horizontal="center"/>
    </xf>
    <xf numFmtId="0" fontId="0" fillId="0" borderId="0" xfId="0" applyFill="1" applyBorder="1" applyAlignment="1">
      <alignment horizontal="center" vertical="center"/>
    </xf>
    <xf numFmtId="0" fontId="0" fillId="0" borderId="0" xfId="0" applyAlignment="1">
      <alignment horizontal="center" vertical="center"/>
    </xf>
    <xf numFmtId="0" fontId="0" fillId="0" borderId="0" xfId="0" applyFill="1" applyBorder="1" applyAlignment="1">
      <alignment vertical="center" wrapText="1"/>
    </xf>
    <xf numFmtId="9" fontId="0" fillId="0" borderId="0" xfId="0" applyNumberFormat="1" applyAlignment="1">
      <alignment vertical="center"/>
    </xf>
    <xf numFmtId="0" fontId="44" fillId="0" borderId="65" xfId="0" applyFont="1" applyFill="1" applyBorder="1" applyAlignment="1">
      <alignment horizontal="center"/>
    </xf>
    <xf numFmtId="0" fontId="44" fillId="0" borderId="0" xfId="0" applyFont="1" applyFill="1" applyBorder="1" applyAlignment="1">
      <alignment horizontal="center"/>
    </xf>
    <xf numFmtId="41" fontId="44" fillId="0" borderId="0" xfId="0" applyNumberFormat="1" applyFont="1" applyFill="1" applyBorder="1" applyAlignment="1">
      <alignment horizontal="center"/>
    </xf>
    <xf numFmtId="9" fontId="44" fillId="0" borderId="66" xfId="0" applyNumberFormat="1" applyFont="1" applyFill="1" applyBorder="1" applyAlignment="1">
      <alignment horizontal="center" vertical="center"/>
    </xf>
    <xf numFmtId="0" fontId="0" fillId="12" borderId="0" xfId="0" applyFill="1" applyBorder="1" applyAlignment="1">
      <alignment horizontal="center" vertical="center"/>
    </xf>
    <xf numFmtId="0" fontId="44" fillId="0" borderId="67" xfId="0" applyFont="1" applyFill="1" applyBorder="1" applyAlignment="1">
      <alignment horizontal="center"/>
    </xf>
    <xf numFmtId="9" fontId="44" fillId="0" borderId="68" xfId="0" applyNumberFormat="1" applyFont="1" applyFill="1" applyBorder="1" applyAlignment="1">
      <alignment horizontal="center" vertical="center"/>
    </xf>
    <xf numFmtId="0" fontId="45" fillId="12" borderId="0" xfId="0" applyFont="1" applyFill="1" applyBorder="1" applyAlignment="1">
      <alignment horizontal="right" vertical="center" wrapText="1"/>
    </xf>
    <xf numFmtId="41" fontId="45" fillId="12" borderId="0" xfId="0" applyNumberFormat="1" applyFont="1" applyFill="1"/>
    <xf numFmtId="9" fontId="45" fillId="12" borderId="0" xfId="0" applyNumberFormat="1" applyFont="1" applyFill="1"/>
    <xf numFmtId="0" fontId="45" fillId="12" borderId="0" xfId="0" applyFont="1" applyFill="1" applyAlignment="1">
      <alignment horizontal="center" vertical="center"/>
    </xf>
    <xf numFmtId="41" fontId="45" fillId="12" borderId="0" xfId="0" applyNumberFormat="1" applyFont="1" applyFill="1" applyAlignment="1">
      <alignment vertical="center"/>
    </xf>
    <xf numFmtId="9" fontId="45" fillId="12" borderId="0" xfId="0" applyNumberFormat="1" applyFont="1" applyFill="1" applyAlignment="1">
      <alignment vertical="center"/>
    </xf>
    <xf numFmtId="0" fontId="0" fillId="17" borderId="0" xfId="0" applyFill="1" applyBorder="1" applyAlignment="1">
      <alignment horizontal="center" vertical="center"/>
    </xf>
    <xf numFmtId="0" fontId="0" fillId="17" borderId="0" xfId="0" applyFont="1" applyFill="1" applyBorder="1" applyAlignment="1">
      <alignment vertical="center" wrapText="1"/>
    </xf>
    <xf numFmtId="0" fontId="45" fillId="17" borderId="0" xfId="0" applyFont="1" applyFill="1" applyBorder="1" applyAlignment="1">
      <alignment vertical="center" wrapText="1"/>
    </xf>
    <xf numFmtId="41" fontId="45" fillId="17" borderId="0" xfId="0" applyNumberFormat="1" applyFont="1" applyFill="1"/>
    <xf numFmtId="9" fontId="45" fillId="17" borderId="0" xfId="0" applyNumberFormat="1" applyFont="1" applyFill="1"/>
    <xf numFmtId="0" fontId="0" fillId="17" borderId="0" xfId="0" applyFill="1" applyAlignment="1">
      <alignment horizontal="center" vertical="center"/>
    </xf>
    <xf numFmtId="0" fontId="0" fillId="17" borderId="0" xfId="0" applyFill="1" applyAlignment="1">
      <alignment vertical="center" wrapText="1"/>
    </xf>
    <xf numFmtId="0" fontId="0" fillId="15" borderId="0" xfId="0" applyFill="1" applyBorder="1" applyAlignment="1" applyProtection="1">
      <alignment vertical="justify" wrapText="1"/>
    </xf>
    <xf numFmtId="0" fontId="0" fillId="15" borderId="0" xfId="0" applyFill="1" applyAlignment="1" applyProtection="1">
      <alignment vertical="justify" wrapText="1"/>
    </xf>
    <xf numFmtId="0" fontId="0" fillId="15" borderId="0" xfId="0" applyFill="1" applyBorder="1" applyAlignment="1" applyProtection="1">
      <alignment vertical="justify" wrapText="1"/>
    </xf>
    <xf numFmtId="0" fontId="0" fillId="17" borderId="0" xfId="0" applyFill="1" applyProtection="1"/>
    <xf numFmtId="0" fontId="20" fillId="15" borderId="0" xfId="0" applyFont="1" applyFill="1" applyBorder="1" applyAlignment="1" applyProtection="1">
      <alignment horizontal="center"/>
      <protection locked="0"/>
    </xf>
    <xf numFmtId="0" fontId="0" fillId="15" borderId="36" xfId="0" applyFill="1" applyBorder="1" applyAlignment="1" applyProtection="1"/>
    <xf numFmtId="0" fontId="0" fillId="15" borderId="0" xfId="0" applyFill="1" applyBorder="1" applyAlignment="1" applyProtection="1">
      <alignment wrapText="1"/>
    </xf>
    <xf numFmtId="0" fontId="0" fillId="15" borderId="37" xfId="0" applyFill="1" applyBorder="1" applyAlignment="1" applyProtection="1"/>
    <xf numFmtId="0" fontId="28" fillId="15" borderId="0" xfId="0" applyFont="1" applyFill="1" applyBorder="1" applyAlignment="1" applyProtection="1">
      <alignment wrapText="1"/>
    </xf>
    <xf numFmtId="0" fontId="0" fillId="15" borderId="39" xfId="0" applyFill="1" applyBorder="1" applyAlignment="1" applyProtection="1"/>
    <xf numFmtId="0" fontId="0" fillId="0" borderId="0" xfId="0" applyAlignment="1" applyProtection="1"/>
    <xf numFmtId="0" fontId="48" fillId="8" borderId="73" xfId="0" applyFont="1" applyFill="1" applyBorder="1" applyAlignment="1">
      <alignment vertical="center"/>
    </xf>
    <xf numFmtId="0" fontId="49" fillId="0" borderId="0" xfId="1" applyFont="1" applyAlignment="1" applyProtection="1">
      <alignment vertical="center"/>
    </xf>
    <xf numFmtId="49" fontId="49" fillId="0" borderId="74" xfId="3" applyNumberFormat="1" applyFont="1" applyFill="1" applyBorder="1" applyAlignment="1" applyProtection="1">
      <alignment vertical="center" wrapText="1"/>
      <protection locked="0"/>
    </xf>
    <xf numFmtId="3" fontId="49" fillId="0" borderId="74" xfId="3" applyNumberFormat="1" applyFont="1" applyFill="1" applyBorder="1" applyAlignment="1" applyProtection="1">
      <alignment horizontal="center" vertical="center"/>
      <protection locked="0"/>
    </xf>
    <xf numFmtId="49" fontId="49" fillId="0" borderId="74" xfId="3" applyNumberFormat="1" applyFont="1" applyFill="1" applyBorder="1" applyAlignment="1" applyProtection="1">
      <alignment horizontal="center" vertical="center" wrapText="1"/>
      <protection locked="0"/>
    </xf>
    <xf numFmtId="3" fontId="49" fillId="0" borderId="74" xfId="3" applyNumberFormat="1" applyFont="1" applyFill="1" applyBorder="1" applyAlignment="1" applyProtection="1">
      <alignment horizontal="right" vertical="center"/>
      <protection locked="0"/>
    </xf>
    <xf numFmtId="3" fontId="49" fillId="0" borderId="74" xfId="3" applyNumberFormat="1" applyFont="1" applyFill="1" applyBorder="1" applyAlignment="1" applyProtection="1">
      <alignment vertical="center"/>
      <protection locked="0"/>
    </xf>
    <xf numFmtId="0" fontId="49" fillId="15" borderId="0" xfId="1" applyFont="1" applyFill="1" applyProtection="1"/>
    <xf numFmtId="0" fontId="49" fillId="0" borderId="0" xfId="1" applyFont="1" applyProtection="1"/>
    <xf numFmtId="0" fontId="49" fillId="15" borderId="0" xfId="1" applyFont="1" applyFill="1" applyProtection="1">
      <protection locked="0"/>
    </xf>
    <xf numFmtId="0" fontId="49" fillId="0" borderId="0" xfId="1" applyFont="1" applyProtection="1">
      <protection locked="0"/>
    </xf>
    <xf numFmtId="49" fontId="49" fillId="19" borderId="71" xfId="3" applyNumberFormat="1" applyFont="1" applyFill="1" applyBorder="1" applyAlignment="1" applyProtection="1">
      <alignment vertical="center" wrapText="1"/>
    </xf>
    <xf numFmtId="49" fontId="49" fillId="0" borderId="71" xfId="3" applyNumberFormat="1" applyFont="1" applyFill="1" applyBorder="1" applyAlignment="1" applyProtection="1">
      <alignment vertical="center" wrapText="1"/>
      <protection locked="0"/>
    </xf>
    <xf numFmtId="0" fontId="47" fillId="0" borderId="0" xfId="0" applyFont="1"/>
    <xf numFmtId="3" fontId="49" fillId="0" borderId="71" xfId="3" applyNumberFormat="1" applyFont="1" applyFill="1" applyBorder="1" applyAlignment="1" applyProtection="1">
      <alignment horizontal="center" vertical="center"/>
      <protection locked="0"/>
    </xf>
    <xf numFmtId="49" fontId="49" fillId="0" borderId="71" xfId="3" applyNumberFormat="1" applyFont="1" applyFill="1" applyBorder="1" applyAlignment="1" applyProtection="1">
      <alignment horizontal="center" vertical="center" wrapText="1"/>
      <protection locked="0"/>
    </xf>
    <xf numFmtId="3" fontId="49" fillId="19" borderId="71" xfId="3" applyNumberFormat="1" applyFont="1" applyFill="1" applyBorder="1" applyAlignment="1" applyProtection="1">
      <alignment horizontal="right" vertical="center"/>
    </xf>
    <xf numFmtId="3" fontId="49" fillId="19" borderId="71" xfId="3" applyNumberFormat="1" applyFont="1" applyFill="1" applyBorder="1" applyAlignment="1" applyProtection="1">
      <alignment vertical="center"/>
    </xf>
    <xf numFmtId="0" fontId="50" fillId="0" borderId="0" xfId="1" applyFont="1" applyProtection="1"/>
    <xf numFmtId="0" fontId="50" fillId="15" borderId="0" xfId="1" applyFont="1" applyFill="1" applyProtection="1"/>
    <xf numFmtId="0" fontId="49" fillId="0" borderId="0" xfId="3" applyFont="1" applyAlignment="1" applyProtection="1">
      <alignment vertical="center"/>
    </xf>
    <xf numFmtId="0" fontId="49" fillId="0" borderId="0" xfId="3" applyFont="1" applyAlignment="1" applyProtection="1">
      <alignment horizontal="center" vertical="center"/>
    </xf>
    <xf numFmtId="3" fontId="49" fillId="0" borderId="0" xfId="3" applyNumberFormat="1" applyFont="1" applyAlignment="1" applyProtection="1">
      <alignment horizontal="center" vertical="center"/>
    </xf>
    <xf numFmtId="3" fontId="49" fillId="0" borderId="0" xfId="3" applyNumberFormat="1" applyFont="1" applyAlignment="1" applyProtection="1">
      <alignment horizontal="right" vertical="center"/>
    </xf>
    <xf numFmtId="3" fontId="49" fillId="0" borderId="0" xfId="1" applyNumberFormat="1" applyFont="1" applyProtection="1"/>
    <xf numFmtId="0" fontId="49" fillId="0" borderId="0" xfId="1" applyFont="1" applyAlignment="1" applyProtection="1">
      <alignment horizontal="center"/>
    </xf>
    <xf numFmtId="3" fontId="49" fillId="0" borderId="0" xfId="1" applyNumberFormat="1" applyFont="1" applyAlignment="1" applyProtection="1">
      <alignment horizontal="right"/>
    </xf>
    <xf numFmtId="0" fontId="52" fillId="15" borderId="0" xfId="1" applyFont="1" applyFill="1" applyAlignment="1" applyProtection="1">
      <alignment vertical="center"/>
    </xf>
    <xf numFmtId="0" fontId="52" fillId="0" borderId="0" xfId="1" applyFont="1" applyAlignment="1" applyProtection="1">
      <alignment vertical="center"/>
    </xf>
    <xf numFmtId="0" fontId="50" fillId="9" borderId="0" xfId="3" applyFont="1" applyFill="1" applyAlignment="1" applyProtection="1">
      <alignment vertical="center"/>
    </xf>
    <xf numFmtId="0" fontId="50" fillId="9" borderId="0" xfId="3" applyFont="1" applyFill="1" applyAlignment="1" applyProtection="1">
      <alignment horizontal="center" vertical="center"/>
    </xf>
    <xf numFmtId="0" fontId="50" fillId="9" borderId="0" xfId="1" applyFont="1" applyFill="1" applyProtection="1"/>
    <xf numFmtId="3" fontId="50" fillId="9" borderId="0" xfId="3" applyNumberFormat="1" applyFont="1" applyFill="1" applyAlignment="1" applyProtection="1">
      <alignment horizontal="center" vertical="center"/>
    </xf>
    <xf numFmtId="3" fontId="50" fillId="9" borderId="0" xfId="3" applyNumberFormat="1" applyFont="1" applyFill="1" applyAlignment="1" applyProtection="1">
      <alignment horizontal="right" vertical="center"/>
    </xf>
    <xf numFmtId="3" fontId="51" fillId="9" borderId="0" xfId="3" applyNumberFormat="1" applyFont="1" applyFill="1" applyAlignment="1" applyProtection="1">
      <alignment horizontal="right" vertical="center"/>
    </xf>
    <xf numFmtId="3" fontId="51" fillId="9" borderId="72" xfId="3" applyNumberFormat="1" applyFont="1" applyFill="1" applyBorder="1" applyAlignment="1" applyProtection="1">
      <alignment horizontal="right" vertical="center"/>
    </xf>
    <xf numFmtId="0" fontId="47" fillId="0" borderId="74" xfId="0" applyFont="1" applyBorder="1" applyProtection="1">
      <protection locked="0"/>
    </xf>
    <xf numFmtId="0" fontId="49" fillId="17" borderId="0" xfId="1" applyFont="1" applyFill="1" applyProtection="1"/>
    <xf numFmtId="9" fontId="49" fillId="17" borderId="42" xfId="1" applyNumberFormat="1" applyFont="1" applyFill="1" applyBorder="1" applyAlignment="1" applyProtection="1">
      <alignment horizontal="center"/>
    </xf>
    <xf numFmtId="0" fontId="49" fillId="17" borderId="0" xfId="1" applyFont="1" applyFill="1" applyAlignment="1" applyProtection="1">
      <alignment vertical="center"/>
    </xf>
    <xf numFmtId="0" fontId="53" fillId="17" borderId="38" xfId="1" applyFont="1" applyFill="1" applyBorder="1" applyAlignment="1" applyProtection="1">
      <alignment vertical="center"/>
    </xf>
    <xf numFmtId="9" fontId="53" fillId="17" borderId="38" xfId="2" applyFont="1" applyFill="1" applyBorder="1" applyAlignment="1" applyProtection="1">
      <alignment horizontal="center" vertical="center"/>
    </xf>
    <xf numFmtId="0" fontId="51" fillId="12" borderId="38" xfId="1" applyFont="1" applyFill="1" applyBorder="1" applyAlignment="1" applyProtection="1">
      <alignment horizontal="right"/>
    </xf>
    <xf numFmtId="9" fontId="51" fillId="12" borderId="38" xfId="2" applyFont="1" applyFill="1" applyBorder="1" applyAlignment="1" applyProtection="1">
      <alignment horizontal="center"/>
    </xf>
    <xf numFmtId="0" fontId="51" fillId="9" borderId="38" xfId="1" applyFont="1" applyFill="1" applyBorder="1" applyAlignment="1" applyProtection="1">
      <alignment horizontal="right"/>
    </xf>
    <xf numFmtId="9" fontId="51" fillId="9" borderId="38" xfId="2" applyFont="1" applyFill="1" applyBorder="1" applyAlignment="1" applyProtection="1">
      <alignment horizontal="center"/>
    </xf>
    <xf numFmtId="3" fontId="56" fillId="8" borderId="0" xfId="1" applyNumberFormat="1" applyFont="1" applyFill="1" applyProtection="1"/>
    <xf numFmtId="3" fontId="49" fillId="17" borderId="0" xfId="1" applyNumberFormat="1" applyFont="1" applyFill="1" applyProtection="1"/>
    <xf numFmtId="3" fontId="49" fillId="17" borderId="38" xfId="1" applyNumberFormat="1" applyFont="1" applyFill="1" applyBorder="1" applyAlignment="1" applyProtection="1">
      <alignment vertical="center"/>
      <protection locked="0"/>
    </xf>
    <xf numFmtId="3" fontId="49" fillId="17" borderId="0" xfId="1" applyNumberFormat="1" applyFont="1" applyFill="1" applyAlignment="1" applyProtection="1">
      <alignment vertical="center"/>
    </xf>
    <xf numFmtId="3" fontId="49" fillId="17" borderId="38" xfId="1" applyNumberFormat="1" applyFont="1" applyFill="1" applyBorder="1" applyAlignment="1" applyProtection="1">
      <alignment vertical="center"/>
    </xf>
    <xf numFmtId="3" fontId="51" fillId="12" borderId="38" xfId="1" applyNumberFormat="1" applyFont="1" applyFill="1" applyBorder="1" applyProtection="1"/>
    <xf numFmtId="3" fontId="57" fillId="12" borderId="0" xfId="1" applyNumberFormat="1" applyFont="1" applyFill="1" applyProtection="1"/>
    <xf numFmtId="3" fontId="51" fillId="9" borderId="38" xfId="1" applyNumberFormat="1" applyFont="1" applyFill="1" applyBorder="1" applyProtection="1"/>
    <xf numFmtId="3" fontId="51" fillId="9" borderId="0" xfId="1" applyNumberFormat="1" applyFont="1" applyFill="1" applyProtection="1"/>
    <xf numFmtId="3" fontId="49" fillId="17" borderId="0" xfId="1" applyNumberFormat="1" applyFont="1" applyFill="1" applyAlignment="1" applyProtection="1">
      <alignment horizontal="right"/>
    </xf>
    <xf numFmtId="3" fontId="53" fillId="17" borderId="0" xfId="1" applyNumberFormat="1" applyFont="1" applyFill="1" applyProtection="1"/>
    <xf numFmtId="9" fontId="49" fillId="0" borderId="0" xfId="1" applyNumberFormat="1" applyFont="1" applyAlignment="1" applyProtection="1">
      <alignment horizontal="center"/>
    </xf>
    <xf numFmtId="3" fontId="4" fillId="0" borderId="0" xfId="0" applyNumberFormat="1" applyFont="1" applyProtection="1"/>
    <xf numFmtId="1" fontId="25" fillId="15" borderId="0" xfId="0" applyNumberFormat="1" applyFont="1" applyFill="1" applyBorder="1" applyAlignment="1" applyProtection="1">
      <alignment horizontal="center"/>
      <protection locked="0"/>
    </xf>
    <xf numFmtId="0" fontId="0" fillId="0" borderId="51" xfId="0" applyBorder="1" applyProtection="1"/>
    <xf numFmtId="0" fontId="26" fillId="15" borderId="43" xfId="0" applyFont="1" applyFill="1" applyBorder="1" applyAlignment="1" applyProtection="1">
      <alignment horizontal="right"/>
    </xf>
    <xf numFmtId="0" fontId="0" fillId="17" borderId="43" xfId="0" applyFill="1" applyBorder="1" applyProtection="1"/>
    <xf numFmtId="37" fontId="51" fillId="12" borderId="38" xfId="1" applyNumberFormat="1" applyFont="1" applyFill="1" applyBorder="1" applyProtection="1"/>
    <xf numFmtId="165" fontId="19" fillId="0" borderId="0" xfId="0" applyNumberFormat="1" applyFont="1" applyBorder="1"/>
    <xf numFmtId="0" fontId="0" fillId="15" borderId="0" xfId="0" applyFill="1" applyBorder="1" applyAlignment="1" applyProtection="1">
      <alignment vertical="justify" wrapText="1"/>
    </xf>
    <xf numFmtId="3" fontId="54" fillId="17" borderId="38" xfId="1" applyNumberFormat="1" applyFont="1" applyFill="1" applyBorder="1" applyAlignment="1" applyProtection="1">
      <alignment vertical="center"/>
      <protection locked="0"/>
    </xf>
    <xf numFmtId="3" fontId="54" fillId="20" borderId="40" xfId="1" applyNumberFormat="1" applyFont="1" applyFill="1" applyBorder="1" applyAlignment="1" applyProtection="1">
      <alignment horizontal="right" vertical="center"/>
    </xf>
    <xf numFmtId="3" fontId="54" fillId="20" borderId="45" xfId="1" applyNumberFormat="1" applyFont="1" applyFill="1" applyBorder="1" applyAlignment="1" applyProtection="1">
      <alignment horizontal="right" vertical="center"/>
    </xf>
    <xf numFmtId="0" fontId="5" fillId="8" borderId="7" xfId="0" applyFont="1" applyFill="1" applyBorder="1" applyAlignment="1" applyProtection="1">
      <alignment horizontal="center" vertical="top"/>
    </xf>
    <xf numFmtId="0" fontId="3" fillId="6" borderId="21" xfId="0" applyFont="1" applyFill="1" applyBorder="1" applyAlignment="1" applyProtection="1">
      <alignment horizontal="center" vertical="center" wrapText="1"/>
    </xf>
    <xf numFmtId="0" fontId="3" fillId="7" borderId="9" xfId="0"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0" fontId="3" fillId="6" borderId="9" xfId="0" applyFont="1" applyFill="1" applyBorder="1" applyAlignment="1" applyProtection="1">
      <alignment horizontal="center" vertical="center" wrapText="1"/>
    </xf>
    <xf numFmtId="0" fontId="4" fillId="7" borderId="9" xfId="0" applyFont="1" applyFill="1" applyBorder="1" applyAlignment="1" applyProtection="1">
      <alignment horizontal="center" vertical="center" wrapText="1"/>
    </xf>
    <xf numFmtId="0" fontId="10" fillId="9" borderId="12" xfId="0" applyFont="1" applyFill="1" applyBorder="1" applyAlignment="1" applyProtection="1">
      <alignment vertical="center"/>
    </xf>
    <xf numFmtId="0" fontId="0" fillId="0" borderId="0" xfId="0" applyFill="1" applyBorder="1" applyAlignment="1" applyProtection="1">
      <alignment horizontal="center"/>
    </xf>
    <xf numFmtId="41" fontId="0" fillId="0" borderId="0" xfId="0" applyNumberFormat="1" applyFill="1" applyBorder="1" applyAlignment="1" applyProtection="1">
      <alignment horizontal="center"/>
    </xf>
    <xf numFmtId="164" fontId="4" fillId="0" borderId="9" xfId="0" applyNumberFormat="1" applyFont="1" applyFill="1" applyBorder="1" applyAlignment="1" applyProtection="1">
      <alignment horizontal="center" vertical="center" wrapText="1"/>
    </xf>
    <xf numFmtId="41" fontId="4" fillId="0" borderId="9" xfId="0" applyNumberFormat="1" applyFont="1" applyBorder="1" applyAlignment="1" applyProtection="1">
      <alignment horizontal="right" vertical="center"/>
    </xf>
    <xf numFmtId="0" fontId="0" fillId="0" borderId="0" xfId="0"/>
    <xf numFmtId="0" fontId="0" fillId="0" borderId="0" xfId="0"/>
    <xf numFmtId="3" fontId="5" fillId="8" borderId="73" xfId="3" applyNumberFormat="1" applyFont="1" applyFill="1" applyBorder="1" applyAlignment="1" applyProtection="1">
      <alignment horizontal="center" vertical="center" wrapText="1"/>
    </xf>
    <xf numFmtId="1" fontId="25" fillId="15" borderId="40" xfId="0" applyNumberFormat="1" applyFont="1" applyFill="1" applyBorder="1" applyAlignment="1" applyProtection="1">
      <alignment horizontal="center"/>
      <protection locked="0"/>
    </xf>
    <xf numFmtId="1" fontId="25" fillId="15" borderId="41" xfId="0" applyNumberFormat="1" applyFont="1" applyFill="1" applyBorder="1" applyAlignment="1" applyProtection="1">
      <alignment horizontal="center"/>
      <protection locked="0"/>
    </xf>
    <xf numFmtId="1" fontId="25" fillId="15" borderId="42" xfId="0" applyNumberFormat="1" applyFont="1" applyFill="1" applyBorder="1" applyAlignment="1" applyProtection="1">
      <alignment horizontal="center"/>
      <protection locked="0"/>
    </xf>
    <xf numFmtId="0" fontId="25" fillId="15" borderId="36" xfId="0" applyFont="1" applyFill="1" applyBorder="1" applyAlignment="1" applyProtection="1">
      <alignment horizontal="center"/>
    </xf>
    <xf numFmtId="0" fontId="25" fillId="15" borderId="0" xfId="0" applyFont="1" applyFill="1" applyBorder="1" applyAlignment="1" applyProtection="1">
      <alignment horizontal="center"/>
    </xf>
    <xf numFmtId="0" fontId="25" fillId="15" borderId="43" xfId="0" applyFont="1" applyFill="1" applyBorder="1" applyAlignment="1" applyProtection="1">
      <alignment horizontal="center"/>
    </xf>
    <xf numFmtId="0" fontId="21" fillId="15" borderId="28" xfId="0" applyFont="1" applyFill="1" applyBorder="1" applyAlignment="1" applyProtection="1">
      <alignment horizontal="center"/>
    </xf>
    <xf numFmtId="0" fontId="21" fillId="15" borderId="29" xfId="0" applyFont="1" applyFill="1" applyBorder="1" applyAlignment="1" applyProtection="1">
      <alignment horizontal="center"/>
    </xf>
    <xf numFmtId="0" fontId="21" fillId="15" borderId="30" xfId="0" applyFont="1" applyFill="1" applyBorder="1" applyAlignment="1" applyProtection="1">
      <alignment horizontal="center"/>
    </xf>
    <xf numFmtId="1" fontId="25" fillId="15" borderId="40" xfId="0" applyNumberFormat="1" applyFont="1" applyFill="1" applyBorder="1" applyAlignment="1" applyProtection="1">
      <alignment horizontal="center" vertical="center"/>
    </xf>
    <xf numFmtId="1" fontId="25" fillId="15" borderId="41" xfId="0" applyNumberFormat="1" applyFont="1" applyFill="1" applyBorder="1" applyAlignment="1" applyProtection="1">
      <alignment horizontal="center" vertical="center"/>
    </xf>
    <xf numFmtId="1" fontId="25" fillId="15" borderId="42" xfId="0" applyNumberFormat="1" applyFont="1" applyFill="1" applyBorder="1" applyAlignment="1" applyProtection="1">
      <alignment horizontal="center" vertical="center"/>
    </xf>
    <xf numFmtId="169" fontId="25" fillId="15" borderId="40" xfId="0" applyNumberFormat="1" applyFont="1" applyFill="1" applyBorder="1" applyAlignment="1" applyProtection="1">
      <alignment horizontal="center"/>
    </xf>
    <xf numFmtId="169" fontId="25" fillId="15" borderId="41" xfId="0" applyNumberFormat="1" applyFont="1" applyFill="1" applyBorder="1" applyAlignment="1" applyProtection="1">
      <alignment horizontal="center"/>
    </xf>
    <xf numFmtId="169" fontId="25" fillId="15" borderId="42" xfId="0" applyNumberFormat="1" applyFont="1" applyFill="1" applyBorder="1" applyAlignment="1" applyProtection="1">
      <alignment horizontal="center"/>
    </xf>
    <xf numFmtId="168" fontId="25" fillId="15" borderId="40" xfId="0" applyNumberFormat="1" applyFont="1" applyFill="1" applyBorder="1" applyAlignment="1" applyProtection="1">
      <alignment horizontal="center"/>
      <protection locked="0"/>
    </xf>
    <xf numFmtId="0" fontId="0" fillId="0" borderId="41" xfId="0" applyBorder="1" applyProtection="1">
      <protection locked="0"/>
    </xf>
    <xf numFmtId="0" fontId="0" fillId="0" borderId="42" xfId="0" applyBorder="1" applyProtection="1">
      <protection locked="0"/>
    </xf>
    <xf numFmtId="0" fontId="25" fillId="15" borderId="40" xfId="0" applyFont="1" applyFill="1" applyBorder="1" applyAlignment="1" applyProtection="1">
      <alignment horizontal="center"/>
      <protection locked="0"/>
    </xf>
    <xf numFmtId="0" fontId="25" fillId="15" borderId="41" xfId="0" applyFont="1" applyFill="1" applyBorder="1" applyAlignment="1" applyProtection="1">
      <alignment horizontal="center"/>
      <protection locked="0"/>
    </xf>
    <xf numFmtId="0" fontId="25" fillId="15" borderId="42" xfId="0" applyFont="1" applyFill="1" applyBorder="1" applyAlignment="1" applyProtection="1">
      <alignment horizontal="center"/>
      <protection locked="0"/>
    </xf>
    <xf numFmtId="49" fontId="25" fillId="15" borderId="40" xfId="0" applyNumberFormat="1" applyFont="1" applyFill="1" applyBorder="1" applyAlignment="1" applyProtection="1">
      <alignment horizontal="center"/>
      <protection locked="0"/>
    </xf>
    <xf numFmtId="49" fontId="25" fillId="15" borderId="41" xfId="0" applyNumberFormat="1" applyFont="1" applyFill="1" applyBorder="1" applyAlignment="1" applyProtection="1">
      <alignment horizontal="center"/>
      <protection locked="0"/>
    </xf>
    <xf numFmtId="49" fontId="25" fillId="15" borderId="42" xfId="0" applyNumberFormat="1" applyFont="1" applyFill="1" applyBorder="1" applyAlignment="1" applyProtection="1">
      <alignment horizontal="center"/>
      <protection locked="0"/>
    </xf>
    <xf numFmtId="169" fontId="25" fillId="15" borderId="40" xfId="0" applyNumberFormat="1" applyFont="1" applyFill="1" applyBorder="1" applyAlignment="1" applyProtection="1">
      <alignment horizontal="center"/>
      <protection locked="0"/>
    </xf>
    <xf numFmtId="169" fontId="25" fillId="15" borderId="41" xfId="0" applyNumberFormat="1" applyFont="1" applyFill="1" applyBorder="1" applyAlignment="1" applyProtection="1">
      <alignment horizontal="center"/>
      <protection locked="0"/>
    </xf>
    <xf numFmtId="169" fontId="25" fillId="15" borderId="42" xfId="0" applyNumberFormat="1" applyFont="1" applyFill="1" applyBorder="1" applyAlignment="1" applyProtection="1">
      <alignment horizontal="center"/>
      <protection locked="0"/>
    </xf>
    <xf numFmtId="170" fontId="21" fillId="15" borderId="32" xfId="0" applyNumberFormat="1" applyFont="1" applyFill="1" applyBorder="1" applyAlignment="1" applyProtection="1">
      <alignment horizontal="center" vertical="center"/>
    </xf>
    <xf numFmtId="170" fontId="21" fillId="15" borderId="33" xfId="0" applyNumberFormat="1" applyFont="1" applyFill="1" applyBorder="1" applyAlignment="1" applyProtection="1">
      <alignment horizontal="center" vertical="center"/>
    </xf>
    <xf numFmtId="170" fontId="21" fillId="15" borderId="35" xfId="0" applyNumberFormat="1" applyFont="1" applyFill="1" applyBorder="1" applyAlignment="1" applyProtection="1">
      <alignment horizontal="center" vertical="center"/>
    </xf>
    <xf numFmtId="170" fontId="21" fillId="15" borderId="36" xfId="0" applyNumberFormat="1" applyFont="1" applyFill="1" applyBorder="1" applyAlignment="1" applyProtection="1">
      <alignment horizontal="center" vertical="center"/>
    </xf>
    <xf numFmtId="170" fontId="21" fillId="15" borderId="0" xfId="0" applyNumberFormat="1" applyFont="1" applyFill="1" applyBorder="1" applyAlignment="1" applyProtection="1">
      <alignment horizontal="center" vertical="center"/>
    </xf>
    <xf numFmtId="170" fontId="21" fillId="15" borderId="39" xfId="0" applyNumberFormat="1" applyFont="1" applyFill="1" applyBorder="1" applyAlignment="1" applyProtection="1">
      <alignment horizontal="center" vertical="center"/>
    </xf>
    <xf numFmtId="170" fontId="21" fillId="15" borderId="53" xfId="0" applyNumberFormat="1" applyFont="1" applyFill="1" applyBorder="1" applyAlignment="1" applyProtection="1">
      <alignment horizontal="center" vertical="center"/>
    </xf>
    <xf numFmtId="170" fontId="21" fillId="15" borderId="31" xfId="0" applyNumberFormat="1" applyFont="1" applyFill="1" applyBorder="1" applyAlignment="1" applyProtection="1">
      <alignment horizontal="center" vertical="center"/>
    </xf>
    <xf numFmtId="170" fontId="21" fillId="15" borderId="54" xfId="0" applyNumberFormat="1" applyFont="1" applyFill="1" applyBorder="1" applyAlignment="1" applyProtection="1">
      <alignment horizontal="center" vertical="center"/>
    </xf>
    <xf numFmtId="0" fontId="27" fillId="0" borderId="55" xfId="0" applyFont="1" applyBorder="1" applyAlignment="1" applyProtection="1">
      <alignment horizontal="left" vertical="center" wrapText="1"/>
    </xf>
    <xf numFmtId="0" fontId="27" fillId="0" borderId="50" xfId="0" applyFont="1" applyBorder="1" applyAlignment="1" applyProtection="1">
      <alignment horizontal="left" vertical="center" wrapText="1"/>
    </xf>
    <xf numFmtId="0" fontId="27" fillId="0" borderId="51" xfId="0" applyFont="1" applyBorder="1" applyAlignment="1" applyProtection="1">
      <alignment horizontal="left" vertical="center" wrapText="1"/>
    </xf>
    <xf numFmtId="0" fontId="27" fillId="0" borderId="36" xfId="0" applyFont="1" applyBorder="1" applyAlignment="1" applyProtection="1">
      <alignment horizontal="left" vertical="center" wrapText="1"/>
    </xf>
    <xf numFmtId="0" fontId="27" fillId="0" borderId="0" xfId="0" applyFont="1" applyBorder="1" applyAlignment="1" applyProtection="1">
      <alignment horizontal="left" vertical="center" wrapText="1"/>
    </xf>
    <xf numFmtId="0" fontId="27" fillId="0" borderId="43" xfId="0" applyFont="1" applyBorder="1" applyAlignment="1" applyProtection="1">
      <alignment horizontal="left" vertical="center" wrapText="1"/>
    </xf>
    <xf numFmtId="0" fontId="27" fillId="0" borderId="44" xfId="0" applyFont="1" applyBorder="1" applyAlignment="1" applyProtection="1">
      <alignment horizontal="left" vertical="center" wrapText="1"/>
    </xf>
    <xf numFmtId="0" fontId="27" fillId="0" borderId="45" xfId="0" applyFont="1" applyBorder="1" applyAlignment="1" applyProtection="1">
      <alignment horizontal="left" vertical="center" wrapText="1"/>
    </xf>
    <xf numFmtId="0" fontId="27" fillId="0" borderId="46" xfId="0" applyFont="1" applyBorder="1" applyAlignment="1" applyProtection="1">
      <alignment horizontal="left" vertical="center" wrapText="1"/>
    </xf>
    <xf numFmtId="0" fontId="27" fillId="0" borderId="53" xfId="0" applyFont="1" applyBorder="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60" xfId="0" applyFont="1" applyBorder="1" applyAlignment="1" applyProtection="1">
      <alignment horizontal="left" vertical="center" wrapText="1"/>
    </xf>
    <xf numFmtId="2" fontId="0" fillId="0" borderId="38" xfId="0" applyNumberFormat="1" applyBorder="1" applyAlignment="1" applyProtection="1">
      <alignment horizontal="center" vertical="center" wrapText="1"/>
    </xf>
    <xf numFmtId="2" fontId="0" fillId="0" borderId="75" xfId="0" applyNumberFormat="1" applyBorder="1" applyAlignment="1" applyProtection="1">
      <alignment horizontal="center" vertical="center" wrapText="1"/>
    </xf>
    <xf numFmtId="0" fontId="21" fillId="15" borderId="0" xfId="0" applyFont="1" applyFill="1" applyAlignment="1" applyProtection="1">
      <alignment horizontal="center"/>
    </xf>
    <xf numFmtId="0" fontId="22" fillId="15" borderId="0" xfId="0" applyFont="1" applyFill="1" applyAlignment="1" applyProtection="1">
      <alignment horizontal="center"/>
    </xf>
    <xf numFmtId="0" fontId="23" fillId="0" borderId="0" xfId="0" applyFont="1" applyFill="1" applyAlignment="1" applyProtection="1">
      <alignment horizontal="center" vertical="top"/>
    </xf>
    <xf numFmtId="164" fontId="21" fillId="15" borderId="28" xfId="0" applyNumberFormat="1" applyFont="1" applyFill="1" applyBorder="1" applyAlignment="1" applyProtection="1">
      <alignment horizontal="center"/>
    </xf>
    <xf numFmtId="164" fontId="21" fillId="15" borderId="29" xfId="0" applyNumberFormat="1" applyFont="1" applyFill="1" applyBorder="1" applyAlignment="1" applyProtection="1">
      <alignment horizontal="center"/>
    </xf>
    <xf numFmtId="164" fontId="21" fillId="15" borderId="30" xfId="0" applyNumberFormat="1" applyFont="1" applyFill="1" applyBorder="1" applyAlignment="1" applyProtection="1">
      <alignment horizontal="center"/>
    </xf>
    <xf numFmtId="168" fontId="25" fillId="15" borderId="40" xfId="0" applyNumberFormat="1" applyFont="1" applyFill="1" applyBorder="1" applyAlignment="1" applyProtection="1">
      <alignment horizontal="center"/>
    </xf>
    <xf numFmtId="168" fontId="25" fillId="15" borderId="41" xfId="0" applyNumberFormat="1" applyFont="1" applyFill="1" applyBorder="1" applyAlignment="1" applyProtection="1">
      <alignment horizontal="center"/>
    </xf>
    <xf numFmtId="168" fontId="25" fillId="15" borderId="42" xfId="0" applyNumberFormat="1" applyFont="1" applyFill="1" applyBorder="1" applyAlignment="1" applyProtection="1">
      <alignment horizontal="center"/>
    </xf>
    <xf numFmtId="166" fontId="25" fillId="15" borderId="40" xfId="0" applyNumberFormat="1" applyFont="1" applyFill="1" applyBorder="1" applyAlignment="1" applyProtection="1">
      <alignment horizontal="center"/>
      <protection locked="0"/>
    </xf>
    <xf numFmtId="166" fontId="25" fillId="15" borderId="41" xfId="0" applyNumberFormat="1" applyFont="1" applyFill="1" applyBorder="1" applyAlignment="1" applyProtection="1">
      <alignment horizontal="center"/>
      <protection locked="0"/>
    </xf>
    <xf numFmtId="166" fontId="25" fillId="15" borderId="42" xfId="0" applyNumberFormat="1" applyFont="1" applyFill="1" applyBorder="1" applyAlignment="1" applyProtection="1">
      <alignment horizontal="center"/>
      <protection locked="0"/>
    </xf>
    <xf numFmtId="0" fontId="0" fillId="15" borderId="0" xfId="0" applyFill="1" applyBorder="1" applyAlignment="1" applyProtection="1">
      <alignment horizontal="center" vertical="center" wrapText="1"/>
      <protection locked="0"/>
    </xf>
    <xf numFmtId="0" fontId="0" fillId="15" borderId="0" xfId="0" applyFill="1" applyBorder="1" applyAlignment="1" applyProtection="1">
      <alignment vertical="top" wrapText="1"/>
    </xf>
    <xf numFmtId="0" fontId="29" fillId="0" borderId="58" xfId="0" applyFont="1" applyBorder="1" applyAlignment="1" applyProtection="1">
      <alignment horizontal="center"/>
    </xf>
    <xf numFmtId="0" fontId="29" fillId="0" borderId="41" xfId="0" applyFont="1" applyBorder="1" applyAlignment="1" applyProtection="1">
      <alignment horizontal="center"/>
    </xf>
    <xf numFmtId="0" fontId="25" fillId="0" borderId="40" xfId="0" applyFont="1" applyBorder="1" applyAlignment="1" applyProtection="1">
      <alignment horizontal="center"/>
    </xf>
    <xf numFmtId="0" fontId="25" fillId="0" borderId="41" xfId="0" applyFont="1" applyBorder="1" applyAlignment="1" applyProtection="1">
      <alignment horizontal="center"/>
    </xf>
    <xf numFmtId="0" fontId="25" fillId="0" borderId="42" xfId="0" applyFont="1" applyBorder="1" applyAlignment="1" applyProtection="1">
      <alignment horizontal="center"/>
    </xf>
    <xf numFmtId="0" fontId="25" fillId="0" borderId="59" xfId="0" applyFont="1" applyBorder="1" applyAlignment="1" applyProtection="1">
      <alignment horizontal="center"/>
    </xf>
    <xf numFmtId="0" fontId="0" fillId="15" borderId="0" xfId="0" applyFill="1" applyBorder="1" applyAlignment="1" applyProtection="1">
      <alignment horizontal="justify" vertical="top" wrapText="1"/>
    </xf>
    <xf numFmtId="0" fontId="0" fillId="15" borderId="0" xfId="0" applyFill="1" applyBorder="1" applyAlignment="1" applyProtection="1">
      <alignment vertical="justify" wrapText="1"/>
    </xf>
    <xf numFmtId="0" fontId="0" fillId="15" borderId="0" xfId="0" applyFill="1" applyBorder="1" applyAlignment="1" applyProtection="1">
      <alignment horizontal="left" vertical="top" wrapText="1"/>
    </xf>
    <xf numFmtId="0" fontId="4" fillId="0" borderId="49" xfId="0" applyFont="1" applyBorder="1" applyAlignment="1" applyProtection="1">
      <alignment horizontal="justify" vertical="center" wrapText="1"/>
    </xf>
    <xf numFmtId="0" fontId="4" fillId="0" borderId="50" xfId="0" applyFont="1" applyBorder="1" applyAlignment="1" applyProtection="1">
      <alignment horizontal="justify" vertical="center" wrapText="1"/>
    </xf>
    <xf numFmtId="0" fontId="4" fillId="0" borderId="52" xfId="0" applyFont="1" applyBorder="1" applyAlignment="1" applyProtection="1">
      <alignment horizontal="justify" vertical="center" wrapText="1"/>
    </xf>
    <xf numFmtId="0" fontId="4" fillId="0" borderId="37" xfId="0" applyFont="1" applyBorder="1" applyAlignment="1" applyProtection="1">
      <alignment horizontal="justify" vertical="center" wrapText="1"/>
    </xf>
    <xf numFmtId="0" fontId="4" fillId="0" borderId="0" xfId="0" applyFont="1" applyBorder="1" applyAlignment="1" applyProtection="1">
      <alignment horizontal="justify" vertical="center" wrapText="1"/>
    </xf>
    <xf numFmtId="0" fontId="4" fillId="0" borderId="39" xfId="0" applyFont="1" applyBorder="1" applyAlignment="1" applyProtection="1">
      <alignment horizontal="justify" vertical="center" wrapText="1"/>
    </xf>
    <xf numFmtId="0" fontId="4" fillId="0" borderId="47" xfId="0" applyFont="1" applyBorder="1" applyAlignment="1" applyProtection="1">
      <alignment horizontal="justify" vertical="center" wrapText="1"/>
    </xf>
    <xf numFmtId="0" fontId="4" fillId="0" borderId="45" xfId="0" applyFont="1" applyBorder="1" applyAlignment="1" applyProtection="1">
      <alignment horizontal="justify" vertical="center" wrapText="1"/>
    </xf>
    <xf numFmtId="0" fontId="4" fillId="0" borderId="48" xfId="0" applyFont="1" applyBorder="1" applyAlignment="1" applyProtection="1">
      <alignment horizontal="justify" vertical="center" wrapText="1"/>
    </xf>
    <xf numFmtId="0" fontId="27" fillId="0" borderId="38" xfId="0" applyFont="1" applyBorder="1" applyAlignment="1" applyProtection="1">
      <alignment horizontal="justify" vertical="center" wrapText="1"/>
    </xf>
    <xf numFmtId="0" fontId="30" fillId="0" borderId="38" xfId="0" applyFont="1" applyBorder="1" applyAlignment="1" applyProtection="1">
      <alignment horizontal="justify" vertical="center" wrapText="1"/>
    </xf>
    <xf numFmtId="0" fontId="4" fillId="0" borderId="49" xfId="0" applyNumberFormat="1" applyFont="1" applyBorder="1" applyAlignment="1" applyProtection="1">
      <alignment horizontal="justify" vertical="center" wrapText="1"/>
    </xf>
    <xf numFmtId="0" fontId="4" fillId="0" borderId="50" xfId="0" applyNumberFormat="1" applyFont="1" applyBorder="1" applyAlignment="1" applyProtection="1">
      <alignment horizontal="justify" vertical="center" wrapText="1"/>
    </xf>
    <xf numFmtId="0" fontId="4" fillId="0" borderId="52" xfId="0" applyNumberFormat="1" applyFont="1" applyBorder="1" applyAlignment="1" applyProtection="1">
      <alignment horizontal="justify" vertical="center" wrapText="1"/>
    </xf>
    <xf numFmtId="0" fontId="4" fillId="0" borderId="37" xfId="0" applyNumberFormat="1" applyFont="1" applyBorder="1" applyAlignment="1" applyProtection="1">
      <alignment horizontal="justify" vertical="center" wrapText="1"/>
    </xf>
    <xf numFmtId="0" fontId="4" fillId="0" borderId="0" xfId="0" applyNumberFormat="1" applyFont="1" applyBorder="1" applyAlignment="1" applyProtection="1">
      <alignment horizontal="justify" vertical="center" wrapText="1"/>
    </xf>
    <xf numFmtId="0" fontId="4" fillId="0" borderId="39" xfId="0" applyNumberFormat="1" applyFont="1" applyBorder="1" applyAlignment="1" applyProtection="1">
      <alignment horizontal="justify" vertical="center" wrapText="1"/>
    </xf>
    <xf numFmtId="0" fontId="4" fillId="0" borderId="47" xfId="0" applyNumberFormat="1" applyFont="1" applyBorder="1" applyAlignment="1" applyProtection="1">
      <alignment horizontal="justify" vertical="center" wrapText="1"/>
    </xf>
    <xf numFmtId="0" fontId="4" fillId="0" borderId="45" xfId="0" applyNumberFormat="1" applyFont="1" applyBorder="1" applyAlignment="1" applyProtection="1">
      <alignment horizontal="justify" vertical="center" wrapText="1"/>
    </xf>
    <xf numFmtId="0" fontId="4" fillId="0" borderId="48" xfId="0" applyNumberFormat="1" applyFont="1" applyBorder="1" applyAlignment="1" applyProtection="1">
      <alignment horizontal="justify" vertical="center" wrapText="1"/>
    </xf>
    <xf numFmtId="0" fontId="27" fillId="0" borderId="49" xfId="0" applyFont="1" applyBorder="1" applyAlignment="1" applyProtection="1">
      <alignment horizontal="center" vertical="center" wrapText="1"/>
    </xf>
    <xf numFmtId="0" fontId="27" fillId="0" borderId="50" xfId="0" applyFont="1" applyBorder="1" applyAlignment="1" applyProtection="1">
      <alignment horizontal="center" vertical="center" wrapText="1"/>
    </xf>
    <xf numFmtId="0" fontId="27" fillId="0" borderId="51" xfId="0" applyFont="1" applyBorder="1" applyAlignment="1" applyProtection="1">
      <alignment horizontal="center" vertical="center" wrapText="1"/>
    </xf>
    <xf numFmtId="0" fontId="27" fillId="0" borderId="37" xfId="0" applyFont="1" applyBorder="1" applyAlignment="1" applyProtection="1">
      <alignment horizontal="center" vertical="center" wrapText="1"/>
    </xf>
    <xf numFmtId="0" fontId="27" fillId="0" borderId="0" xfId="0" applyFont="1" applyBorder="1" applyAlignment="1" applyProtection="1">
      <alignment horizontal="center" vertical="center" wrapText="1"/>
    </xf>
    <xf numFmtId="0" fontId="27" fillId="0" borderId="43" xfId="0" applyFont="1" applyBorder="1" applyAlignment="1" applyProtection="1">
      <alignment horizontal="center" vertical="center" wrapText="1"/>
    </xf>
    <xf numFmtId="0" fontId="27" fillId="0" borderId="47" xfId="0" applyFont="1" applyBorder="1" applyAlignment="1" applyProtection="1">
      <alignment horizontal="center" vertical="center" wrapText="1"/>
    </xf>
    <xf numFmtId="0" fontId="27" fillId="0" borderId="45" xfId="0" applyFont="1" applyBorder="1" applyAlignment="1" applyProtection="1">
      <alignment horizontal="center" vertical="center" wrapText="1"/>
    </xf>
    <xf numFmtId="0" fontId="27" fillId="0" borderId="46" xfId="0" applyFont="1" applyBorder="1" applyAlignment="1" applyProtection="1">
      <alignment horizontal="center" vertical="center" wrapText="1"/>
    </xf>
    <xf numFmtId="0" fontId="27" fillId="0" borderId="49" xfId="0" applyFont="1" applyBorder="1" applyAlignment="1" applyProtection="1">
      <alignment horizontal="justify" vertical="center" wrapText="1"/>
    </xf>
    <xf numFmtId="0" fontId="0" fillId="0" borderId="50" xfId="0" applyBorder="1"/>
    <xf numFmtId="0" fontId="0" fillId="0" borderId="51" xfId="0" applyBorder="1"/>
    <xf numFmtId="0" fontId="0" fillId="0" borderId="37" xfId="0" applyBorder="1"/>
    <xf numFmtId="0" fontId="0" fillId="0" borderId="0" xfId="0"/>
    <xf numFmtId="0" fontId="0" fillId="0" borderId="43" xfId="0" applyBorder="1"/>
    <xf numFmtId="0" fontId="0" fillId="0" borderId="47" xfId="0" applyBorder="1"/>
    <xf numFmtId="0" fontId="0" fillId="0" borderId="45" xfId="0" applyBorder="1"/>
    <xf numFmtId="0" fontId="0" fillId="0" borderId="46" xfId="0" applyBorder="1"/>
    <xf numFmtId="0" fontId="4" fillId="0" borderId="56" xfId="0" applyNumberFormat="1" applyFont="1" applyBorder="1" applyAlignment="1" applyProtection="1">
      <alignment horizontal="justify" vertical="center" wrapText="1"/>
    </xf>
    <xf numFmtId="0" fontId="4" fillId="0" borderId="31" xfId="0" applyNumberFormat="1" applyFont="1" applyBorder="1" applyAlignment="1" applyProtection="1">
      <alignment horizontal="justify" vertical="center" wrapText="1"/>
    </xf>
    <xf numFmtId="0" fontId="4" fillId="0" borderId="54" xfId="0" applyNumberFormat="1" applyFont="1" applyBorder="1" applyAlignment="1" applyProtection="1">
      <alignment horizontal="justify" vertical="center" wrapText="1"/>
    </xf>
    <xf numFmtId="0" fontId="30" fillId="0" borderId="75" xfId="0" applyFont="1" applyBorder="1" applyAlignment="1" applyProtection="1">
      <alignment horizontal="justify" vertical="center" wrapText="1"/>
    </xf>
    <xf numFmtId="0" fontId="40" fillId="17" borderId="0" xfId="0" applyFont="1" applyFill="1" applyAlignment="1">
      <alignment horizontal="center"/>
    </xf>
    <xf numFmtId="0" fontId="40" fillId="17" borderId="0" xfId="0" applyFont="1" applyFill="1" applyBorder="1" applyAlignment="1">
      <alignment horizontal="center" vertical="center" wrapText="1"/>
    </xf>
    <xf numFmtId="0" fontId="6" fillId="8" borderId="69" xfId="1" applyFont="1" applyFill="1" applyBorder="1" applyAlignment="1" applyProtection="1">
      <alignment horizontal="center" vertical="center"/>
    </xf>
    <xf numFmtId="0" fontId="6" fillId="8" borderId="70" xfId="1" applyFont="1" applyFill="1" applyBorder="1" applyAlignment="1" applyProtection="1">
      <alignment horizontal="center" vertical="center"/>
    </xf>
    <xf numFmtId="3" fontId="6" fillId="8" borderId="33" xfId="1" applyNumberFormat="1" applyFont="1" applyFill="1" applyBorder="1" applyAlignment="1" applyProtection="1">
      <alignment horizontal="center" vertical="center" wrapText="1"/>
    </xf>
    <xf numFmtId="3" fontId="6" fillId="8" borderId="31" xfId="1" applyNumberFormat="1" applyFont="1" applyFill="1" applyBorder="1" applyAlignment="1" applyProtection="1">
      <alignment horizontal="center" vertical="center" wrapText="1"/>
    </xf>
    <xf numFmtId="1" fontId="6" fillId="8" borderId="69" xfId="1" applyNumberFormat="1" applyFont="1" applyFill="1" applyBorder="1" applyAlignment="1" applyProtection="1">
      <alignment horizontal="center" vertical="center" wrapText="1"/>
    </xf>
    <xf numFmtId="1" fontId="6" fillId="8" borderId="70" xfId="1" applyNumberFormat="1" applyFont="1" applyFill="1" applyBorder="1" applyAlignment="1" applyProtection="1">
      <alignment horizontal="center" vertical="center" wrapText="1"/>
    </xf>
    <xf numFmtId="3" fontId="6" fillId="8" borderId="69" xfId="1" applyNumberFormat="1" applyFont="1" applyFill="1" applyBorder="1" applyAlignment="1" applyProtection="1">
      <alignment horizontal="center" vertical="center" wrapText="1"/>
    </xf>
    <xf numFmtId="3" fontId="6" fillId="8" borderId="70" xfId="1" applyNumberFormat="1" applyFont="1" applyFill="1" applyBorder="1" applyAlignment="1" applyProtection="1">
      <alignment horizontal="center" vertical="center" wrapText="1"/>
    </xf>
    <xf numFmtId="0" fontId="55" fillId="17" borderId="0" xfId="1" applyFont="1" applyFill="1" applyBorder="1" applyAlignment="1" applyProtection="1">
      <alignment horizontal="left" vertical="center"/>
    </xf>
    <xf numFmtId="0" fontId="55" fillId="17" borderId="45" xfId="1" applyFont="1" applyFill="1" applyBorder="1" applyAlignment="1" applyProtection="1">
      <alignment horizontal="left" vertical="center"/>
    </xf>
    <xf numFmtId="41" fontId="5" fillId="8" borderId="15" xfId="0" applyNumberFormat="1" applyFont="1" applyFill="1" applyBorder="1" applyAlignment="1">
      <alignment horizontal="center" vertical="center" wrapText="1"/>
    </xf>
    <xf numFmtId="164" fontId="5" fillId="8" borderId="24" xfId="0" applyNumberFormat="1" applyFont="1" applyFill="1" applyBorder="1" applyAlignment="1">
      <alignment horizontal="center" vertical="center" wrapText="1"/>
    </xf>
    <xf numFmtId="164" fontId="5" fillId="8" borderId="25" xfId="0" applyNumberFormat="1" applyFont="1" applyFill="1" applyBorder="1" applyAlignment="1">
      <alignment horizontal="center" vertical="center" wrapText="1"/>
    </xf>
    <xf numFmtId="164" fontId="5" fillId="8" borderId="8" xfId="0" applyNumberFormat="1" applyFont="1" applyFill="1" applyBorder="1" applyAlignment="1">
      <alignment horizontal="center" vertical="center" wrapText="1"/>
    </xf>
    <xf numFmtId="41" fontId="5" fillId="8" borderId="8" xfId="0" applyNumberFormat="1" applyFont="1" applyFill="1" applyBorder="1" applyAlignment="1">
      <alignment horizontal="center" vertical="center" wrapText="1"/>
    </xf>
    <xf numFmtId="41" fontId="43" fillId="12" borderId="26" xfId="0" applyNumberFormat="1" applyFont="1" applyFill="1" applyBorder="1" applyAlignment="1">
      <alignment horizontal="center" vertical="center"/>
    </xf>
    <xf numFmtId="0" fontId="43" fillId="12" borderId="26" xfId="0" applyFont="1" applyFill="1" applyBorder="1" applyAlignment="1">
      <alignment horizontal="center" vertical="center"/>
    </xf>
    <xf numFmtId="165" fontId="42" fillId="12" borderId="26" xfId="0" applyNumberFormat="1" applyFont="1" applyFill="1" applyBorder="1" applyAlignment="1">
      <alignment horizontal="right" vertical="center"/>
    </xf>
    <xf numFmtId="0" fontId="5" fillId="8" borderId="6"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top" wrapText="1"/>
    </xf>
    <xf numFmtId="0" fontId="5" fillId="8" borderId="7" xfId="0" applyFont="1" applyFill="1" applyBorder="1" applyAlignment="1">
      <alignment horizontal="center" vertical="top" wrapText="1"/>
    </xf>
    <xf numFmtId="0" fontId="5" fillId="8" borderId="61" xfId="0" applyFont="1" applyFill="1" applyBorder="1" applyAlignment="1">
      <alignment horizontal="center" vertical="top" wrapText="1"/>
    </xf>
    <xf numFmtId="41" fontId="5" fillId="8" borderId="18" xfId="0" applyNumberFormat="1" applyFont="1" applyFill="1" applyBorder="1" applyAlignment="1">
      <alignment horizontal="center" vertical="center" wrapText="1"/>
    </xf>
    <xf numFmtId="0" fontId="5" fillId="8" borderId="5" xfId="0" applyFont="1" applyFill="1" applyBorder="1" applyAlignment="1">
      <alignment horizontal="center" vertical="center" wrapText="1"/>
    </xf>
    <xf numFmtId="164" fontId="5" fillId="8" borderId="16" xfId="0" applyNumberFormat="1" applyFont="1" applyFill="1" applyBorder="1" applyAlignment="1">
      <alignment horizontal="center" vertical="center" wrapText="1"/>
    </xf>
    <xf numFmtId="164" fontId="5" fillId="8" borderId="17" xfId="0" applyNumberFormat="1" applyFont="1" applyFill="1" applyBorder="1" applyAlignment="1">
      <alignment horizontal="center" vertical="center" wrapText="1"/>
    </xf>
    <xf numFmtId="41" fontId="10" fillId="9" borderId="14" xfId="0" applyNumberFormat="1" applyFont="1" applyFill="1" applyBorder="1" applyAlignment="1">
      <alignment horizontal="center" vertical="center"/>
    </xf>
    <xf numFmtId="0" fontId="10" fillId="9" borderId="13" xfId="0" applyFont="1" applyFill="1" applyBorder="1" applyAlignment="1">
      <alignment horizontal="center" vertical="center"/>
    </xf>
    <xf numFmtId="0" fontId="5" fillId="8" borderId="22" xfId="0" applyFont="1" applyFill="1" applyBorder="1" applyAlignment="1">
      <alignment horizontal="center" vertical="center" wrapText="1"/>
    </xf>
    <xf numFmtId="0" fontId="5" fillId="8" borderId="6" xfId="0" applyFont="1" applyFill="1" applyBorder="1" applyAlignment="1" applyProtection="1">
      <alignment horizontal="center" vertical="top" wrapText="1"/>
    </xf>
    <xf numFmtId="0" fontId="5" fillId="8" borderId="7" xfId="0" applyFont="1" applyFill="1" applyBorder="1" applyAlignment="1" applyProtection="1">
      <alignment horizontal="center" vertical="top" wrapText="1"/>
    </xf>
    <xf numFmtId="0" fontId="5" fillId="8" borderId="5" xfId="0" applyFont="1" applyFill="1" applyBorder="1" applyAlignment="1" applyProtection="1">
      <alignment horizontal="center" vertical="top" wrapText="1"/>
    </xf>
    <xf numFmtId="0" fontId="5" fillId="8" borderId="73" xfId="3" applyNumberFormat="1" applyFont="1" applyFill="1" applyBorder="1" applyAlignment="1" applyProtection="1">
      <alignment horizontal="center" vertical="center" wrapText="1"/>
    </xf>
    <xf numFmtId="0" fontId="48" fillId="8" borderId="73" xfId="0" applyFont="1" applyFill="1" applyBorder="1"/>
    <xf numFmtId="3" fontId="5" fillId="8" borderId="73" xfId="3" applyNumberFormat="1" applyFont="1" applyFill="1" applyBorder="1" applyAlignment="1" applyProtection="1">
      <alignment horizontal="center" vertical="center" wrapText="1"/>
    </xf>
    <xf numFmtId="41" fontId="6" fillId="8" borderId="0" xfId="0" applyNumberFormat="1" applyFont="1" applyFill="1" applyAlignment="1">
      <alignment horizontal="center" vertical="center"/>
    </xf>
    <xf numFmtId="49" fontId="5" fillId="8" borderId="0" xfId="0" applyNumberFormat="1" applyFont="1" applyFill="1" applyBorder="1" applyAlignment="1">
      <alignment horizontal="center" vertical="center"/>
    </xf>
    <xf numFmtId="49" fontId="5" fillId="8" borderId="2" xfId="0" applyNumberFormat="1" applyFont="1" applyFill="1" applyBorder="1" applyAlignment="1">
      <alignment horizontal="center" vertical="center"/>
    </xf>
    <xf numFmtId="49" fontId="5" fillId="8" borderId="0" xfId="0" applyNumberFormat="1" applyFont="1" applyFill="1" applyAlignment="1">
      <alignment horizontal="center" vertical="center"/>
    </xf>
  </cellXfs>
  <cellStyles count="4">
    <cellStyle name="Normal" xfId="0" builtinId="0"/>
    <cellStyle name="Normal 2" xfId="1"/>
    <cellStyle name="Normal_~9885111" xfId="3"/>
    <cellStyle name="Porcentual 2" xfId="2"/>
  </cellStyles>
  <dxfs count="2038">
    <dxf>
      <fill>
        <patternFill patternType="none">
          <fgColor indexed="64"/>
          <bgColor indexed="65"/>
        </patternFill>
      </fill>
      <alignment horizontal="justify" vertical="center" textRotation="0" wrapText="1" indent="0" relativeIndent="255"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relativeIndent="0" justifyLastLine="0" shrinkToFit="0" mergeCell="0" readingOrder="0"/>
    </dxf>
    <dxf>
      <font>
        <b val="0"/>
        <i val="0"/>
        <strike val="0"/>
        <condense val="0"/>
        <extend val="0"/>
        <outline val="0"/>
        <shadow val="0"/>
        <u val="none"/>
        <vertAlign val="baseline"/>
        <sz val="10"/>
        <color theme="1"/>
        <name val="Calibri"/>
        <scheme val="minor"/>
      </font>
      <numFmt numFmtId="164" formatCode="000"/>
      <fill>
        <patternFill patternType="none">
          <fgColor indexed="64"/>
          <bgColor indexed="65"/>
        </patternFill>
      </fill>
      <alignment horizontal="center" vertical="center" textRotation="0" wrapText="0" indent="0" relativeIndent="0" justifyLastLine="0" shrinkToFit="0" mergeCell="0" readingOrder="0"/>
    </dxf>
    <dxf>
      <fill>
        <patternFill patternType="solid">
          <fgColor indexed="64"/>
          <bgColor theme="3" tint="0.59999389629810485"/>
        </patternFill>
      </fill>
    </dxf>
    <dxf>
      <fill>
        <patternFill patternType="none">
          <fgColor indexed="64"/>
          <bgColor indexed="65"/>
        </patternFill>
      </fill>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ill>
        <patternFill patternType="solid">
          <fgColor indexed="64"/>
          <bgColor theme="6" tint="0.39997558519241921"/>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ont>
        <strike val="0"/>
        <outline val="0"/>
        <shadow val="0"/>
        <u val="none"/>
        <vertAlign val="baseline"/>
        <sz val="12"/>
        <color theme="1"/>
        <name val="Calibri"/>
        <scheme val="minor"/>
      </font>
      <alignment vertical="center" textRotation="0" indent="0" relativeIndent="255" justifyLastLine="0" shrinkToFit="0" mergeCell="0" readingOrder="0"/>
    </dxf>
    <dxf>
      <fill>
        <patternFill patternType="none">
          <fgColor indexed="64"/>
          <bgColor indexed="65"/>
        </patternFill>
      </fill>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ont>
        <b/>
        <i val="0"/>
        <strike val="0"/>
        <condense val="0"/>
        <extend val="0"/>
        <outline val="0"/>
        <shadow val="0"/>
        <u val="none"/>
        <vertAlign val="baseline"/>
        <sz val="10"/>
        <color theme="1"/>
        <name val="Calibri"/>
        <scheme val="minor"/>
      </font>
      <fill>
        <patternFill patternType="solid">
          <fgColor indexed="64"/>
          <bgColor theme="5" tint="0.39997558519241921"/>
        </patternFill>
      </fill>
      <alignment horizontal="center" vertical="center" textRotation="0" wrapText="0" indent="0" relativeIndent="255" justifyLastLine="0" shrinkToFit="0" mergeCell="0" readingOrder="0"/>
    </dxf>
    <dxf>
      <font>
        <strike val="0"/>
        <outline val="0"/>
        <shadow val="0"/>
        <u val="none"/>
        <vertAlign val="baseline"/>
        <sz val="10"/>
        <color theme="1"/>
        <name val="Calibri"/>
        <scheme val="minor"/>
      </font>
      <alignment horizontal="justify" vertical="center" textRotation="0" wrapText="1" indent="0" relativeIndent="255" justifyLastLine="0" shrinkToFit="0" mergeCell="0" readingOrder="0"/>
    </dxf>
    <dxf>
      <font>
        <strike val="0"/>
        <outline val="0"/>
        <shadow val="0"/>
        <u val="none"/>
        <vertAlign val="baseline"/>
        <sz val="10"/>
        <color theme="1"/>
        <name val="Calibri"/>
        <scheme val="minor"/>
      </font>
      <alignment horizontal="general" vertical="center" textRotation="0" wrapText="1" indent="0" relativeIndent="255" justifyLastLine="0" shrinkToFit="0" mergeCell="0" readingOrder="0"/>
    </dxf>
    <dxf>
      <font>
        <strike val="0"/>
        <outline val="0"/>
        <shadow val="0"/>
        <u val="none"/>
        <vertAlign val="baseline"/>
        <sz val="10"/>
        <color theme="1"/>
        <name val="Calibri"/>
        <scheme val="minor"/>
      </font>
      <alignment horizontal="center" vertical="center" textRotation="0" wrapText="0" indent="0" relativeIndent="255" justifyLastLine="0" shrinkToFit="0" mergeCell="0" readingOrder="0"/>
    </dxf>
    <dxf>
      <font>
        <b/>
        <strike val="0"/>
        <outline val="0"/>
        <shadow val="0"/>
        <u val="none"/>
        <vertAlign val="baseline"/>
        <sz val="10"/>
        <color theme="1"/>
        <name val="Calibri"/>
        <scheme val="minor"/>
      </font>
      <alignment horizontal="center" vertical="center" textRotation="0" wrapText="0" indent="0" relativeIndent="255" justifyLastLine="0" shrinkToFit="0" mergeCell="0" readingOrder="0"/>
    </dxf>
    <dxf>
      <border outline="0">
        <top style="thin">
          <color theme="9"/>
        </top>
      </border>
    </dxf>
    <dxf>
      <font>
        <strike val="0"/>
        <outline val="0"/>
        <shadow val="0"/>
        <u val="none"/>
        <vertAlign val="baseline"/>
        <sz val="10"/>
        <color theme="1"/>
        <name val="Calibri"/>
        <scheme val="minor"/>
      </font>
    </dxf>
    <dxf>
      <border>
        <bottom style="thin">
          <color theme="8" tint="-0.24994659260841701"/>
        </bottom>
        <vertical/>
        <horizontal/>
      </border>
    </dxf>
    <dxf>
      <font>
        <strike val="0"/>
        <outline val="0"/>
        <shadow val="0"/>
        <u val="none"/>
        <vertAlign val="baseline"/>
        <sz val="10"/>
        <color theme="1"/>
        <name val="Calibri"/>
        <scheme val="minor"/>
      </font>
      <fill>
        <patternFill patternType="solid">
          <fgColor indexed="64"/>
          <bgColor theme="8" tint="0.39997558519241921"/>
        </patternFill>
      </fill>
      <alignment horizontal="center" vertical="top" textRotation="0" indent="0" relativeIndent="255" justifyLastLine="0" shrinkToFit="0" mergeCell="0" readingOrder="0"/>
      <border diagonalUp="0" diagonalDown="0">
        <left style="thin">
          <color theme="8" tint="-0.24994659260841701"/>
        </left>
        <right style="thin">
          <color theme="8" tint="-0.24994659260841701"/>
        </right>
        <top/>
        <bottom/>
      </border>
    </dxf>
    <dxf>
      <fill>
        <patternFill patternType="none">
          <fgColor indexed="64"/>
          <bgColor indexed="65"/>
        </patternFill>
      </fill>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relativeIndent="0" justifyLastLine="0" shrinkToFit="0" mergeCell="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relativeIndent="0" justifyLastLine="0" shrinkToFit="0" mergeCell="0" readingOrder="0"/>
    </dxf>
    <dxf>
      <fill>
        <patternFill patternType="solid">
          <fgColor indexed="64"/>
          <bgColor theme="7" tint="0.399975585192419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auto="1"/>
      </font>
      <fill>
        <patternFill>
          <bgColor theme="9" tint="0.39994506668294322"/>
        </patternFill>
      </fill>
    </dxf>
    <dxf>
      <numFmt numFmtId="13" formatCode="0%"/>
      <alignment horizontal="general" vertical="center" textRotation="0" wrapText="0" indent="0" relativeIndent="0" justifyLastLine="0" shrinkToFit="0" mergeCell="0" readingOrder="0"/>
    </dxf>
    <dxf>
      <numFmt numFmtId="33" formatCode="_-* #,##0_-;\-* #,##0_-;_-* &quot;-&quot;_-;_-@_-"/>
      <alignment horizontal="general" vertical="center" textRotation="0" wrapText="0" indent="0" relativeIndent="0" justifyLastLine="0" shrinkToFit="0" mergeCell="0" readingOrder="0"/>
    </dxf>
    <dxf>
      <fill>
        <patternFill patternType="none">
          <fgColor indexed="64"/>
          <bgColor indexed="65"/>
        </patternFill>
      </fill>
      <alignment horizontal="general" vertical="center" textRotation="0" wrapText="1" indent="0" relativeIndent="0" justifyLastLine="0" shrinkToFit="0" mergeCell="0" readingOrder="0"/>
    </dxf>
    <dxf>
      <fill>
        <patternFill patternType="none">
          <fgColor indexed="64"/>
          <bgColor indexed="65"/>
        </patternFill>
      </fill>
      <alignment horizontal="center" vertical="center" textRotation="0" wrapText="0" indent="0" relativeIndent="0" justifyLastLine="0" shrinkToFit="0" mergeCell="0" readingOrder="0"/>
    </dxf>
    <dxf>
      <border outline="0">
        <top style="thin">
          <color theme="4"/>
        </top>
      </border>
    </dxf>
    <dxf>
      <fill>
        <patternFill patternType="none">
          <fgColor indexed="64"/>
          <bgColor indexed="65"/>
        </patternFill>
      </fill>
      <alignment horizontal="general" vertical="center" textRotation="0" wrapText="1" indent="0" relativeIndent="0" justifyLastLine="0" shrinkToFit="0" mergeCell="0" readingOrder="0"/>
    </dxf>
    <dxf>
      <fill>
        <patternFill patternType="none">
          <fgColor indexed="64"/>
          <bgColor indexed="65"/>
        </patternFill>
      </fill>
      <alignment horizontal="center" vertical="center" textRotation="0" wrapText="0" indent="0" relativeIndent="0" justifyLastLine="0" shrinkToFit="0" mergeCell="0" readingOrder="0"/>
    </dxf>
    <dxf>
      <border outline="0">
        <top style="thin">
          <color theme="4"/>
        </top>
      </border>
    </dxf>
    <dxf>
      <numFmt numFmtId="13" formatCode="0%"/>
    </dxf>
    <dxf>
      <numFmt numFmtId="33" formatCode="_-* #,##0_-;\-* #,##0_-;_-* &quot;-&quot;_-;_-@_-"/>
    </dxf>
    <dxf>
      <fill>
        <patternFill patternType="none">
          <fgColor indexed="64"/>
          <bgColor indexed="65"/>
        </patternFill>
      </fill>
      <alignment horizontal="general" vertical="center" textRotation="0" wrapText="1" indent="0" relativeIndent="0" justifyLastLine="0" shrinkToFit="0" mergeCell="0" readingOrder="0"/>
    </dxf>
    <dxf>
      <fill>
        <patternFill patternType="none">
          <fgColor indexed="64"/>
          <bgColor indexed="65"/>
        </patternFill>
      </fill>
      <alignment horizontal="general" vertical="center" textRotation="0" wrapText="1" indent="0" relativeIndent="0" justifyLastLine="0" shrinkToFit="0" mergeCell="0" readingOrder="0"/>
    </dxf>
    <dxf>
      <fill>
        <patternFill patternType="none">
          <fgColor indexed="64"/>
          <bgColor indexed="65"/>
        </patternFill>
      </fill>
      <alignment horizontal="center" vertical="center" textRotation="0" wrapText="0" indent="0" relativeIndent="0" justifyLastLine="0" shrinkToFit="0" mergeCell="0" readingOrder="0"/>
    </dxf>
    <dxf>
      <fill>
        <patternFill patternType="none">
          <fgColor indexed="64"/>
          <bgColor indexed="65"/>
        </patternFill>
      </fill>
      <alignment horizontal="center" vertical="center" textRotation="0" wrapText="0" indent="0" relativeIndent="0" justifyLastLine="0" shrinkToFit="0" mergeCell="0" readingOrder="0"/>
    </dxf>
    <dxf>
      <border outline="0">
        <top style="thin">
          <color theme="4"/>
        </top>
      </border>
    </dxf>
    <dxf>
      <border diagonalUp="0" diagonalDown="0">
        <left/>
        <right/>
        <top/>
        <bottom/>
        <vertical/>
        <horizontal/>
      </border>
    </dxf>
    <dxf>
      <numFmt numFmtId="13" formatCode="0%"/>
      <alignment horizontal="center" vertical="center" textRotation="0" wrapText="0" indent="0" relativeIndent="255" justifyLastLine="0" shrinkToFit="0" mergeCell="0" readingOrder="0"/>
    </dxf>
    <dxf>
      <numFmt numFmtId="33" formatCode="_-* #,##0_-;\-* #,##0_-;_-* &quot;-&quot;_-;_-@_-"/>
      <alignment vertical="center" textRotation="0" wrapText="0" indent="0" relativeIndent="255" justifyLastLine="0" shrinkToFit="0" mergeCell="0" readingOrder="0"/>
    </dxf>
    <dxf>
      <alignment vertical="center" textRotation="0" wrapText="0" indent="0" relativeIndent="255" justifyLastLine="0" shrinkToFit="0" mergeCell="0" readingOrder="0"/>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mergeCell="0" readingOrder="0"/>
    </dxf>
    <dxf>
      <alignment vertical="center" textRotation="0" wrapText="0" indent="0" relativeIndent="255" justifyLastLine="0" shrinkToFit="0" mergeCell="0" readingOrder="0"/>
    </dxf>
    <dxf>
      <numFmt numFmtId="13" formatCode="0%"/>
      <alignment horizontal="center" vertical="center" textRotation="0" wrapText="0" indent="0" relativeIndent="255" justifyLastLine="0" shrinkToFit="0" mergeCell="0" readingOrder="0"/>
    </dxf>
    <dxf>
      <numFmt numFmtId="33" formatCode="_-* #,##0_-;\-* #,##0_-;_-* &quot;-&quot;_-;_-@_-"/>
      <alignment vertical="center" textRotation="0" indent="0" relativeIndent="255" justifyLastLine="0" shrinkToFit="0" mergeCell="0" readingOrder="0"/>
    </dxf>
    <dxf>
      <alignment horizontal="general" vertical="center" textRotation="0" wrapText="1" indent="0" relativeIndent="255" justifyLastLine="0" shrinkToFit="0" mergeCell="0" readingOrder="0"/>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mergeCell="0" readingOrder="0"/>
    </dxf>
    <dxf>
      <alignment vertical="center" textRotation="0" indent="0" relativeIndent="255" justifyLastLine="0" shrinkToFit="0" mergeCell="0" readingOrder="0"/>
    </dxf>
    <dxf>
      <numFmt numFmtId="13" formatCode="0%"/>
      <alignment horizontal="center" vertical="center" textRotation="0" wrapText="0" indent="0" relativeIndent="255" justifyLastLine="0" shrinkToFit="0" mergeCell="0" readingOrder="0"/>
    </dxf>
    <dxf>
      <numFmt numFmtId="33" formatCode="_-* #,##0_-;\-* #,##0_-;_-* &quot;-&quot;_-;_-@_-"/>
      <alignment vertical="center" textRotation="0" wrapText="0" indent="0" relativeIndent="255" justifyLastLine="0" shrinkToFit="0" mergeCell="0" readingOrder="0"/>
    </dxf>
    <dxf>
      <alignment vertical="center" textRotation="0" wrapText="0" indent="0" relativeIndent="255" justifyLastLine="0" shrinkToFit="0" mergeCell="0" readingOrder="0"/>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mergeCell="0" readingOrder="0"/>
    </dxf>
    <dxf>
      <alignment vertical="center" textRotation="0" wrapText="0" indent="0" relativeIndent="255" justifyLastLine="0" shrinkToFit="0" mergeCell="0" readingOrder="0"/>
    </dxf>
    <dxf>
      <numFmt numFmtId="13" formatCode="0%"/>
      <alignment horizontal="center" vertical="center" textRotation="0" wrapText="0" indent="0" relativeIndent="255" justifyLastLine="0" shrinkToFit="0" mergeCell="0" readingOrder="0"/>
    </dxf>
    <dxf>
      <numFmt numFmtId="33" formatCode="_-* #,##0_-;\-* #,##0_-;_-* &quot;-&quot;_-;_-@_-"/>
      <alignment vertical="center" textRotation="0" indent="0" relativeIndent="255" justifyLastLine="0" shrinkToFit="0" mergeCell="0" readingOrder="0"/>
    </dxf>
    <dxf>
      <alignment horizontal="general" vertical="center" textRotation="0" wrapText="1" indent="0" relativeIndent="255" justifyLastLine="0" shrinkToFit="0" mergeCell="0" readingOrder="0"/>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mergeCell="0" readingOrder="0"/>
    </dxf>
    <dxf>
      <alignment vertical="center" textRotation="0" indent="0" relativeIndent="255" justifyLastLine="0" shrinkToFit="0" mergeCell="0" readingOrder="0"/>
    </dxf>
    <dxf>
      <font>
        <condense val="0"/>
        <extend val="0"/>
        <color indexed="60"/>
      </font>
      <fill>
        <patternFill>
          <bgColor indexed="60"/>
        </patternFill>
      </fill>
    </dxf>
  </dxfs>
  <tableStyles count="0" defaultTableStyle="TableStyleMedium9" defaultPivotStyle="PivotStyleLight16"/>
  <colors>
    <mruColors>
      <color rgb="FFA15517"/>
      <color rgb="FF800000"/>
      <color rgb="FFA50021"/>
      <color rgb="FF224978"/>
      <color rgb="FF41531D"/>
      <color rgb="FF4E6323"/>
      <color rgb="FFFFD597"/>
      <color rgb="FFFFCFB7"/>
      <color rgb="FFCC33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s-MX"/>
  <c:style val="18"/>
  <c:chart>
    <c:view3D>
      <c:rAngAx val="1"/>
    </c:view3D>
    <c:plotArea>
      <c:layout/>
      <c:bar3DChart>
        <c:barDir val="bar"/>
        <c:grouping val="clustered"/>
        <c:ser>
          <c:idx val="0"/>
          <c:order val="0"/>
          <c:cat>
            <c:numRef>
              <c:f>'Est. Ing.'!$A$4:$A$13</c:f>
              <c:numCache>
                <c:formatCode>General</c:formatCode>
                <c:ptCount val="10"/>
                <c:pt idx="0">
                  <c:v>1</c:v>
                </c:pt>
                <c:pt idx="1">
                  <c:v>2</c:v>
                </c:pt>
                <c:pt idx="2">
                  <c:v>3</c:v>
                </c:pt>
                <c:pt idx="3">
                  <c:v>4</c:v>
                </c:pt>
                <c:pt idx="4">
                  <c:v>5</c:v>
                </c:pt>
                <c:pt idx="5">
                  <c:v>6</c:v>
                </c:pt>
                <c:pt idx="6">
                  <c:v>7</c:v>
                </c:pt>
                <c:pt idx="7">
                  <c:v>8</c:v>
                </c:pt>
                <c:pt idx="8">
                  <c:v>9</c:v>
                </c:pt>
                <c:pt idx="9">
                  <c:v>0</c:v>
                </c:pt>
              </c:numCache>
            </c:numRef>
          </c:cat>
          <c:val>
            <c:numRef>
              <c:f>'Est. Ing.'!$C$4:$C$13</c:f>
              <c:numCache>
                <c:formatCode>_-* #,##0_-;\-* #,##0_-;_-* "-"_-;_-@_-</c:formatCode>
                <c:ptCount val="10"/>
                <c:pt idx="0">
                  <c:v>3315400</c:v>
                </c:pt>
                <c:pt idx="1">
                  <c:v>0</c:v>
                </c:pt>
                <c:pt idx="2">
                  <c:v>0</c:v>
                </c:pt>
                <c:pt idx="3">
                  <c:v>4756770</c:v>
                </c:pt>
                <c:pt idx="4">
                  <c:v>3753500</c:v>
                </c:pt>
                <c:pt idx="5">
                  <c:v>11307901</c:v>
                </c:pt>
                <c:pt idx="6">
                  <c:v>0</c:v>
                </c:pt>
                <c:pt idx="7">
                  <c:v>36575305</c:v>
                </c:pt>
                <c:pt idx="8">
                  <c:v>0</c:v>
                </c:pt>
                <c:pt idx="9">
                  <c:v>6249999</c:v>
                </c:pt>
              </c:numCache>
            </c:numRef>
          </c:val>
        </c:ser>
        <c:shape val="box"/>
        <c:axId val="79583872"/>
        <c:axId val="79622528"/>
        <c:axId val="0"/>
      </c:bar3DChart>
      <c:catAx>
        <c:axId val="79583872"/>
        <c:scaling>
          <c:orientation val="maxMin"/>
        </c:scaling>
        <c:axPos val="l"/>
        <c:numFmt formatCode="General" sourceLinked="1"/>
        <c:tickLblPos val="nextTo"/>
        <c:txPr>
          <a:bodyPr/>
          <a:lstStyle/>
          <a:p>
            <a:pPr>
              <a:defRPr lang="es-MX"/>
            </a:pPr>
            <a:endParaRPr lang="es-MX"/>
          </a:p>
        </c:txPr>
        <c:crossAx val="79622528"/>
        <c:crosses val="autoZero"/>
        <c:auto val="1"/>
        <c:lblAlgn val="ctr"/>
        <c:lblOffset val="100"/>
      </c:catAx>
      <c:valAx>
        <c:axId val="79622528"/>
        <c:scaling>
          <c:orientation val="minMax"/>
        </c:scaling>
        <c:delete val="1"/>
        <c:axPos val="t"/>
        <c:majorGridlines/>
        <c:numFmt formatCode="_-* #,##0_-;\-* #,##0_-;_-* &quot;-&quot;_-;_-@_-" sourceLinked="1"/>
        <c:tickLblPos val="none"/>
        <c:crossAx val="79583872"/>
        <c:crosses val="autoZero"/>
        <c:crossBetween val="between"/>
      </c:valAx>
    </c:plotArea>
    <c:plotVisOnly val="1"/>
  </c:chart>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MX"/>
    </a:p>
  </c:txPr>
  <c:printSettings>
    <c:headerFooter/>
    <c:pageMargins b="0.75000000000001299" l="0.70000000000000062" r="0.70000000000000062" t="0.750000000000012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MX"/>
  <c:style val="32"/>
  <c:chart>
    <c:view3D>
      <c:rAngAx val="1"/>
    </c:view3D>
    <c:plotArea>
      <c:layout/>
      <c:bar3DChart>
        <c:barDir val="col"/>
        <c:grouping val="clustered"/>
        <c:ser>
          <c:idx val="0"/>
          <c:order val="0"/>
          <c:val>
            <c:numRef>
              <c:f>'Est. Ing.'!$C$19:$C$25</c:f>
              <c:numCache>
                <c:formatCode>_-* #,##0_-;\-* #,##0_-;_-* "-"_-;_-@_-</c:formatCode>
                <c:ptCount val="7"/>
                <c:pt idx="0">
                  <c:v>3315400</c:v>
                </c:pt>
                <c:pt idx="1">
                  <c:v>0</c:v>
                </c:pt>
                <c:pt idx="2">
                  <c:v>4756770</c:v>
                </c:pt>
                <c:pt idx="3">
                  <c:v>3753500</c:v>
                </c:pt>
                <c:pt idx="4">
                  <c:v>17557900</c:v>
                </c:pt>
                <c:pt idx="5">
                  <c:v>22189009</c:v>
                </c:pt>
                <c:pt idx="6">
                  <c:v>14386296</c:v>
                </c:pt>
              </c:numCache>
            </c:numRef>
          </c:val>
        </c:ser>
        <c:shape val="box"/>
        <c:axId val="79986048"/>
        <c:axId val="79987840"/>
        <c:axId val="0"/>
      </c:bar3DChart>
      <c:catAx>
        <c:axId val="79986048"/>
        <c:scaling>
          <c:orientation val="minMax"/>
        </c:scaling>
        <c:axPos val="b"/>
        <c:tickLblPos val="nextTo"/>
        <c:txPr>
          <a:bodyPr/>
          <a:lstStyle/>
          <a:p>
            <a:pPr>
              <a:defRPr lang="es-MX"/>
            </a:pPr>
            <a:endParaRPr lang="es-MX"/>
          </a:p>
        </c:txPr>
        <c:crossAx val="79987840"/>
        <c:crosses val="autoZero"/>
        <c:auto val="1"/>
        <c:lblAlgn val="ctr"/>
        <c:lblOffset val="100"/>
      </c:catAx>
      <c:valAx>
        <c:axId val="79987840"/>
        <c:scaling>
          <c:orientation val="minMax"/>
        </c:scaling>
        <c:delete val="1"/>
        <c:axPos val="l"/>
        <c:majorGridlines/>
        <c:numFmt formatCode="_-* #,##0_-;\-* #,##0_-;_-* &quot;-&quot;_-;_-@_-" sourceLinked="1"/>
        <c:tickLblPos val="none"/>
        <c:crossAx val="79986048"/>
        <c:crosses val="autoZero"/>
        <c:crossBetween val="between"/>
      </c:valAx>
    </c:plotArea>
    <c:plotVisOnly val="1"/>
  </c:chart>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MX"/>
    </a:p>
  </c:txPr>
  <c:printSettings>
    <c:headerFooter/>
    <c:pageMargins b="0.75000000000001299" l="0.70000000000000062" r="0.70000000000000062" t="0.750000000000012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MX"/>
  <c:style val="29"/>
  <c:chart>
    <c:view3D>
      <c:rAngAx val="1"/>
    </c:view3D>
    <c:plotArea>
      <c:layout/>
      <c:bar3DChart>
        <c:barDir val="bar"/>
        <c:grouping val="clustered"/>
        <c:ser>
          <c:idx val="0"/>
          <c:order val="0"/>
          <c:val>
            <c:numRef>
              <c:f>'Est. Ing.'!$C$31:$C$33</c:f>
              <c:numCache>
                <c:formatCode>_-* #,##0_-;\-* #,##0_-;_-* "-"_-;_-@_-</c:formatCode>
                <c:ptCount val="3"/>
                <c:pt idx="0">
                  <c:v>12619348</c:v>
                </c:pt>
                <c:pt idx="1">
                  <c:v>47089528</c:v>
                </c:pt>
                <c:pt idx="2">
                  <c:v>6249999</c:v>
                </c:pt>
              </c:numCache>
            </c:numRef>
          </c:val>
        </c:ser>
        <c:shape val="cylinder"/>
        <c:axId val="80011648"/>
        <c:axId val="80013184"/>
        <c:axId val="0"/>
      </c:bar3DChart>
      <c:catAx>
        <c:axId val="80011648"/>
        <c:scaling>
          <c:orientation val="maxMin"/>
        </c:scaling>
        <c:axPos val="l"/>
        <c:tickLblPos val="nextTo"/>
        <c:txPr>
          <a:bodyPr/>
          <a:lstStyle/>
          <a:p>
            <a:pPr>
              <a:defRPr lang="es-MX"/>
            </a:pPr>
            <a:endParaRPr lang="es-MX"/>
          </a:p>
        </c:txPr>
        <c:crossAx val="80013184"/>
        <c:crosses val="autoZero"/>
        <c:auto val="1"/>
        <c:lblAlgn val="ctr"/>
        <c:lblOffset val="100"/>
      </c:catAx>
      <c:valAx>
        <c:axId val="80013184"/>
        <c:scaling>
          <c:orientation val="minMax"/>
        </c:scaling>
        <c:delete val="1"/>
        <c:axPos val="t"/>
        <c:majorGridlines/>
        <c:numFmt formatCode="_-* #,##0_-;\-* #,##0_-;_-* &quot;-&quot;_-;_-@_-" sourceLinked="1"/>
        <c:tickLblPos val="none"/>
        <c:crossAx val="80011648"/>
        <c:crosses val="autoZero"/>
        <c:crossBetween val="between"/>
      </c:valAx>
    </c:plotArea>
    <c:plotVisOnly val="1"/>
  </c:chart>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MX"/>
    </a:p>
  </c:txPr>
  <c:printSettings>
    <c:headerFooter/>
    <c:pageMargins b="0.75000000000001299" l="0.70000000000000062" r="0.70000000000000062" t="0.75000000000001299" header="0.30000000000000032" footer="0.3000000000000003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MX"/>
  <c:style val="28"/>
  <c:chart>
    <c:view3D>
      <c:rAngAx val="1"/>
    </c:view3D>
    <c:plotArea>
      <c:layout/>
      <c:bar3DChart>
        <c:barDir val="col"/>
        <c:grouping val="clustered"/>
        <c:ser>
          <c:idx val="0"/>
          <c:order val="0"/>
          <c:cat>
            <c:numRef>
              <c:f>'Est. Ing.'!$A$39:$A$109</c:f>
              <c:numCache>
                <c:formatCode>General</c:formatCode>
                <c:ptCount val="6"/>
                <c:pt idx="0">
                  <c:v>100</c:v>
                </c:pt>
                <c:pt idx="1">
                  <c:v>200</c:v>
                </c:pt>
                <c:pt idx="2">
                  <c:v>300</c:v>
                </c:pt>
                <c:pt idx="3">
                  <c:v>400</c:v>
                </c:pt>
                <c:pt idx="4">
                  <c:v>500</c:v>
                </c:pt>
                <c:pt idx="5">
                  <c:v>900</c:v>
                </c:pt>
              </c:numCache>
            </c:numRef>
          </c:cat>
          <c:val>
            <c:numRef>
              <c:f>'Est. Ing.'!$C$39:$C$109</c:f>
              <c:numCache>
                <c:formatCode>_-* #,##0_-;\-* #,##0_-;_-* "-"_-;_-@_-</c:formatCode>
                <c:ptCount val="6"/>
                <c:pt idx="0">
                  <c:v>34925195</c:v>
                </c:pt>
                <c:pt idx="1">
                  <c:v>14386296</c:v>
                </c:pt>
                <c:pt idx="2">
                  <c:v>1157473</c:v>
                </c:pt>
                <c:pt idx="3">
                  <c:v>1450000</c:v>
                </c:pt>
                <c:pt idx="4">
                  <c:v>6249999</c:v>
                </c:pt>
                <c:pt idx="5">
                  <c:v>7789912</c:v>
                </c:pt>
              </c:numCache>
            </c:numRef>
          </c:val>
        </c:ser>
        <c:shape val="cylinder"/>
        <c:axId val="89228416"/>
        <c:axId val="89229952"/>
        <c:axId val="0"/>
      </c:bar3DChart>
      <c:catAx>
        <c:axId val="89228416"/>
        <c:scaling>
          <c:orientation val="minMax"/>
        </c:scaling>
        <c:axPos val="b"/>
        <c:numFmt formatCode="General" sourceLinked="1"/>
        <c:tickLblPos val="nextTo"/>
        <c:txPr>
          <a:bodyPr/>
          <a:lstStyle/>
          <a:p>
            <a:pPr>
              <a:defRPr lang="es-MX"/>
            </a:pPr>
            <a:endParaRPr lang="es-MX"/>
          </a:p>
        </c:txPr>
        <c:crossAx val="89229952"/>
        <c:crosses val="autoZero"/>
        <c:auto val="1"/>
        <c:lblAlgn val="ctr"/>
        <c:lblOffset val="100"/>
      </c:catAx>
      <c:valAx>
        <c:axId val="89229952"/>
        <c:scaling>
          <c:orientation val="minMax"/>
        </c:scaling>
        <c:delete val="1"/>
        <c:axPos val="l"/>
        <c:majorGridlines/>
        <c:numFmt formatCode="_-* #,##0_-;\-* #,##0_-;_-* &quot;-&quot;_-;_-@_-" sourceLinked="1"/>
        <c:tickLblPos val="none"/>
        <c:crossAx val="89228416"/>
        <c:crosses val="autoZero"/>
        <c:crossBetween val="between"/>
      </c:valAx>
    </c:plotArea>
    <c:plotVisOnly val="1"/>
  </c:chart>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MX"/>
    </a:p>
  </c:txPr>
  <c:printSettings>
    <c:headerFooter/>
    <c:pageMargins b="0.75000000000001299" l="0.70000000000000062" r="0.70000000000000062" t="0.75000000000001299"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MX"/>
  <c:style val="26"/>
  <c:chart>
    <c:autoTitleDeleted val="1"/>
    <c:view3D>
      <c:rotX val="30"/>
      <c:perspective val="30"/>
    </c:view3D>
    <c:plotArea>
      <c:layout>
        <c:manualLayout>
          <c:layoutTarget val="inner"/>
          <c:xMode val="edge"/>
          <c:yMode val="edge"/>
          <c:x val="2.2183069448932266E-2"/>
          <c:y val="3.9166666666666669E-2"/>
          <c:w val="0.94411478262841364"/>
          <c:h val="0.93500000000000005"/>
        </c:manualLayout>
      </c:layout>
      <c:pie3DChart>
        <c:varyColors val="1"/>
        <c:ser>
          <c:idx val="0"/>
          <c:order val="0"/>
          <c:explosion val="25"/>
          <c:dLbls>
            <c:txPr>
              <a:bodyPr/>
              <a:lstStyle/>
              <a:p>
                <a:pPr>
                  <a:defRPr lang="es-MX" sz="600" b="1"/>
                </a:pPr>
                <a:endParaRPr lang="es-MX"/>
              </a:p>
            </c:txPr>
            <c:showCatName val="1"/>
            <c:showPercent val="1"/>
            <c:showLeaderLines val="1"/>
          </c:dLbls>
          <c:cat>
            <c:strRef>
              <c:f>'Est. Egr.'!$C$3:$C$11</c:f>
              <c:strCache>
                <c:ptCount val="9"/>
                <c:pt idx="0">
                  <c:v>SERVICIOS PERSONALES</c:v>
                </c:pt>
                <c:pt idx="1">
                  <c:v>MATERIALES Y SUMINISTROS</c:v>
                </c:pt>
                <c:pt idx="2">
                  <c:v>SERVICIOS GENERALES</c:v>
                </c:pt>
                <c:pt idx="3">
                  <c:v>TRANSFERENCIAS, ASIGNACIONES, SUBSIDIOS Y OTRAS  AYUDAS</c:v>
                </c:pt>
                <c:pt idx="4">
                  <c:v>BIENES MUEBLES, INMUEBLES E  INTANGIBLES </c:v>
                </c:pt>
                <c:pt idx="5">
                  <c:v>INVERSIÓN PÚBLICA</c:v>
                </c:pt>
                <c:pt idx="6">
                  <c:v>INVERSIONES FINANCIERAS Y OTRAS PROVISIONES</c:v>
                </c:pt>
                <c:pt idx="7">
                  <c:v>PARTICIPACIONES Y APORTACIONES</c:v>
                </c:pt>
                <c:pt idx="8">
                  <c:v>DEUDA  PÚBLICA</c:v>
                </c:pt>
              </c:strCache>
            </c:strRef>
          </c:cat>
          <c:val>
            <c:numRef>
              <c:f>'Est. Egr.'!$D$3:$D$11</c:f>
              <c:numCache>
                <c:formatCode>_-* #,##0_-;\-* #,##0_-;_-* "-"_-;_-@_-</c:formatCode>
                <c:ptCount val="9"/>
                <c:pt idx="0">
                  <c:v>19597774</c:v>
                </c:pt>
                <c:pt idx="1">
                  <c:v>6235722</c:v>
                </c:pt>
                <c:pt idx="2">
                  <c:v>11971505</c:v>
                </c:pt>
                <c:pt idx="3">
                  <c:v>3880018</c:v>
                </c:pt>
                <c:pt idx="4">
                  <c:v>993239</c:v>
                </c:pt>
                <c:pt idx="5">
                  <c:v>18206506</c:v>
                </c:pt>
                <c:pt idx="6">
                  <c:v>0</c:v>
                </c:pt>
                <c:pt idx="7">
                  <c:v>0</c:v>
                </c:pt>
                <c:pt idx="8">
                  <c:v>5074111</c:v>
                </c:pt>
              </c:numCache>
            </c:numRef>
          </c:val>
        </c:ser>
        <c:dLbls>
          <c:showCatName val="1"/>
          <c:showPercent val="1"/>
        </c:dLbls>
      </c:pie3DChart>
    </c:plotArea>
    <c:plotVisOnly val="1"/>
  </c:chart>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MX"/>
    </a:p>
  </c:txPr>
  <c:printSettings>
    <c:headerFooter/>
    <c:pageMargins b="0.75000000000001221" l="0.70000000000000062" r="0.70000000000000062" t="0.75000000000001221"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MX"/>
  <c:style val="26"/>
  <c:chart>
    <c:autoTitleDeleted val="1"/>
    <c:view3D>
      <c:rotX val="30"/>
      <c:perspective val="30"/>
    </c:view3D>
    <c:plotArea>
      <c:layout/>
      <c:pie3DChart>
        <c:varyColors val="1"/>
        <c:ser>
          <c:idx val="0"/>
          <c:order val="0"/>
          <c:dLbls>
            <c:showCatName val="1"/>
            <c:showPercent val="1"/>
          </c:dLbls>
          <c:cat>
            <c:strRef>
              <c:f>'Est. Egr.'!$C$16:$C$86</c:f>
              <c:strCache>
                <c:ptCount val="6"/>
                <c:pt idx="0">
                  <c:v>RECURSOS PROPIOS</c:v>
                </c:pt>
                <c:pt idx="1">
                  <c:v>APORTACIONES FEDERALES</c:v>
                </c:pt>
                <c:pt idx="2">
                  <c:v>PROGRAMAS FEDERALES</c:v>
                </c:pt>
                <c:pt idx="3">
                  <c:v>PROGRAMAS ESTATALES</c:v>
                </c:pt>
                <c:pt idx="4">
                  <c:v>EMPRÉSTITOS</c:v>
                </c:pt>
                <c:pt idx="5">
                  <c:v>OTROS</c:v>
                </c:pt>
              </c:strCache>
            </c:strRef>
          </c:cat>
          <c:val>
            <c:numRef>
              <c:f>'Est. Egr.'!$D$16:$D$86</c:f>
              <c:numCache>
                <c:formatCode>_-* #,##0_-;\-* #,##0_-;_-* "-"_-;_-@_-</c:formatCode>
                <c:ptCount val="6"/>
                <c:pt idx="0">
                  <c:v>46191911</c:v>
                </c:pt>
                <c:pt idx="1">
                  <c:v>14376296</c:v>
                </c:pt>
                <c:pt idx="2">
                  <c:v>1157473</c:v>
                </c:pt>
                <c:pt idx="3">
                  <c:v>1450000</c:v>
                </c:pt>
                <c:pt idx="4">
                  <c:v>0</c:v>
                </c:pt>
                <c:pt idx="5">
                  <c:v>7789912</c:v>
                </c:pt>
              </c:numCache>
            </c:numRef>
          </c:val>
        </c:ser>
        <c:dLbls>
          <c:showCatName val="1"/>
          <c:showPercent val="1"/>
        </c:dLbls>
      </c:pie3DChart>
    </c:plotArea>
    <c:plotVisOnly val="1"/>
  </c:chart>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a:lstStyle/>
    <a:p>
      <a:pPr>
        <a:defRPr sz="600" b="1">
          <a:solidFill>
            <a:schemeClr val="dk1"/>
          </a:solidFill>
          <a:latin typeface="+mn-lt"/>
          <a:ea typeface="+mn-ea"/>
          <a:cs typeface="+mn-cs"/>
        </a:defRPr>
      </a:pPr>
      <a:endParaRPr lang="es-MX"/>
    </a:p>
  </c:txPr>
  <c:printSettings>
    <c:headerFooter/>
    <c:pageMargins b="0.7500000000000121" l="0.70000000000000062" r="0.70000000000000062" t="0.7500000000000121" header="0.30000000000000032" footer="0.30000000000000032"/>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MX"/>
  <c:chart>
    <c:autoTitleDeleted val="1"/>
    <c:view3D>
      <c:rotX val="30"/>
      <c:perspective val="30"/>
    </c:view3D>
    <c:plotArea>
      <c:layout/>
      <c:pie3DChart>
        <c:varyColors val="1"/>
        <c:ser>
          <c:idx val="0"/>
          <c:order val="0"/>
          <c:explosion val="25"/>
          <c:dLbls>
            <c:txPr>
              <a:bodyPr/>
              <a:lstStyle/>
              <a:p>
                <a:pPr>
                  <a:defRPr lang="es-MX" sz="600" b="1"/>
                </a:pPr>
                <a:endParaRPr lang="es-MX"/>
              </a:p>
            </c:txPr>
            <c:showCatName val="1"/>
            <c:showPercent val="1"/>
            <c:showLeaderLines val="1"/>
          </c:dLbls>
          <c:cat>
            <c:strRef>
              <c:f>'Est. Egr.'!$C$96:$C$98</c:f>
              <c:strCache>
                <c:ptCount val="3"/>
                <c:pt idx="0">
                  <c:v>GASTO CORRIENTE</c:v>
                </c:pt>
                <c:pt idx="1">
                  <c:v>GASTO DE CAPÍTAL</c:v>
                </c:pt>
                <c:pt idx="2">
                  <c:v>AMORTIZACIÓN DE LA DEUDA Y DISMINUCIÓN DE PASIVOS</c:v>
                </c:pt>
              </c:strCache>
            </c:strRef>
          </c:cat>
          <c:val>
            <c:numRef>
              <c:f>'Est. Egr.'!$D$96:$D$98</c:f>
              <c:numCache>
                <c:formatCode>_-* #,##0_-;\-* #,##0_-;_-* "-"_-;_-@_-</c:formatCode>
                <c:ptCount val="3"/>
                <c:pt idx="0">
                  <c:v>41685019</c:v>
                </c:pt>
                <c:pt idx="1">
                  <c:v>19199745</c:v>
                </c:pt>
                <c:pt idx="2">
                  <c:v>0</c:v>
                </c:pt>
              </c:numCache>
            </c:numRef>
          </c:val>
        </c:ser>
        <c:dLbls>
          <c:showCatName val="1"/>
          <c:showPercent val="1"/>
        </c:dLbls>
      </c:pie3DChart>
    </c:plotArea>
    <c:plotVisOnly val="1"/>
  </c:chart>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a:lstStyle/>
    <a:p>
      <a:pPr>
        <a:defRPr>
          <a:solidFill>
            <a:schemeClr val="dk1"/>
          </a:solidFill>
          <a:latin typeface="+mn-lt"/>
          <a:ea typeface="+mn-ea"/>
          <a:cs typeface="+mn-cs"/>
        </a:defRPr>
      </a:pPr>
      <a:endParaRPr lang="es-MX"/>
    </a:p>
  </c:txPr>
  <c:printSettings>
    <c:headerFooter/>
    <c:pageMargins b="0.7500000000000121" l="0.70000000000000062" r="0.70000000000000062" t="0.7500000000000121"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47625</xdr:colOff>
      <xdr:row>1</xdr:row>
      <xdr:rowOff>47624</xdr:rowOff>
    </xdr:from>
    <xdr:to>
      <xdr:col>9</xdr:col>
      <xdr:colOff>714375</xdr:colOff>
      <xdr:row>13</xdr:row>
      <xdr:rowOff>180974</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47625</xdr:colOff>
      <xdr:row>16</xdr:row>
      <xdr:rowOff>47624</xdr:rowOff>
    </xdr:from>
    <xdr:to>
      <xdr:col>9</xdr:col>
      <xdr:colOff>714375</xdr:colOff>
      <xdr:row>25</xdr:row>
      <xdr:rowOff>180974</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xdr:colOff>
      <xdr:row>29</xdr:row>
      <xdr:rowOff>0</xdr:rowOff>
    </xdr:from>
    <xdr:to>
      <xdr:col>9</xdr:col>
      <xdr:colOff>704850</xdr:colOff>
      <xdr:row>34</xdr:row>
      <xdr:rowOff>19050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57150</xdr:colOff>
      <xdr:row>36</xdr:row>
      <xdr:rowOff>38100</xdr:rowOff>
    </xdr:from>
    <xdr:to>
      <xdr:col>9</xdr:col>
      <xdr:colOff>714375</xdr:colOff>
      <xdr:row>114</xdr:row>
      <xdr:rowOff>180975</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0</xdr:rowOff>
    </xdr:from>
    <xdr:to>
      <xdr:col>10</xdr:col>
      <xdr:colOff>695325</xdr:colOff>
      <xdr:row>12</xdr:row>
      <xdr:rowOff>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13</xdr:row>
      <xdr:rowOff>266699</xdr:rowOff>
    </xdr:from>
    <xdr:to>
      <xdr:col>10</xdr:col>
      <xdr:colOff>685800</xdr:colOff>
      <xdr:row>92</xdr:row>
      <xdr:rowOff>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57150</xdr:colOff>
      <xdr:row>93</xdr:row>
      <xdr:rowOff>266699</xdr:rowOff>
    </xdr:from>
    <xdr:to>
      <xdr:col>10</xdr:col>
      <xdr:colOff>704850</xdr:colOff>
      <xdr:row>99</xdr:row>
      <xdr:rowOff>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180975</xdr:colOff>
      <xdr:row>1</xdr:row>
      <xdr:rowOff>0</xdr:rowOff>
    </xdr:from>
    <xdr:to>
      <xdr:col>6</xdr:col>
      <xdr:colOff>781050</xdr:colOff>
      <xdr:row>1</xdr:row>
      <xdr:rowOff>0</xdr:rowOff>
    </xdr:to>
    <xdr:sp macro="" textlink="">
      <xdr:nvSpPr>
        <xdr:cNvPr id="2" name="WordArt 1"/>
        <xdr:cNvSpPr>
          <a:spLocks noChangeArrowheads="1" noChangeShapeType="1" noTextEdit="1"/>
        </xdr:cNvSpPr>
      </xdr:nvSpPr>
      <xdr:spPr bwMode="auto">
        <a:xfrm>
          <a:off x="5924550" y="171450"/>
          <a:ext cx="600075"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MENSUAL</a:t>
          </a:r>
        </a:p>
      </xdr:txBody>
    </xdr:sp>
    <xdr:clientData/>
  </xdr:twoCellAnchor>
  <xdr:twoCellAnchor>
    <xdr:from>
      <xdr:col>7</xdr:col>
      <xdr:colOff>228600</xdr:colOff>
      <xdr:row>1</xdr:row>
      <xdr:rowOff>0</xdr:rowOff>
    </xdr:from>
    <xdr:to>
      <xdr:col>7</xdr:col>
      <xdr:colOff>666750</xdr:colOff>
      <xdr:row>1</xdr:row>
      <xdr:rowOff>0</xdr:rowOff>
    </xdr:to>
    <xdr:sp macro="" textlink="">
      <xdr:nvSpPr>
        <xdr:cNvPr id="3" name="WordArt 2"/>
        <xdr:cNvSpPr>
          <a:spLocks noChangeArrowheads="1" noChangeShapeType="1" noTextEdit="1"/>
        </xdr:cNvSpPr>
      </xdr:nvSpPr>
      <xdr:spPr bwMode="auto">
        <a:xfrm>
          <a:off x="7077075" y="171450"/>
          <a:ext cx="438150"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ANUAL</a:t>
          </a:r>
        </a:p>
      </xdr:txBody>
    </xdr:sp>
    <xdr:clientData/>
  </xdr:twoCellAnchor>
</xdr:wsDr>
</file>

<file path=xl/tables/table1.xml><?xml version="1.0" encoding="utf-8"?>
<table xmlns="http://schemas.openxmlformats.org/spreadsheetml/2006/main" id="7" name="Tabla7" displayName="Tabla7" ref="A3:D13" totalsRowShown="0" dataDxfId="2036">
  <tableColumns count="4">
    <tableColumn id="1" name="R" dataDxfId="2035"/>
    <tableColumn id="2" name="Descripción" dataDxfId="2034"/>
    <tableColumn id="3" name="Estimación" dataDxfId="2033">
      <calculatedColumnFormula>'I-TI'!D346</calculatedColumnFormula>
    </tableColumn>
    <tableColumn id="4" name="Distribución" dataDxfId="2032">
      <calculatedColumnFormula>'I-TI'!E346</calculatedColumnFormula>
    </tableColumn>
  </tableColumns>
  <tableStyleInfo name="TableStyleLight9" showFirstColumn="0" showLastColumn="0" showRowStripes="1" showColumnStripes="0"/>
</table>
</file>

<file path=xl/tables/table10.xml><?xml version="1.0" encoding="utf-8"?>
<table xmlns="http://schemas.openxmlformats.org/spreadsheetml/2006/main" id="5" name="Tabla5" displayName="Tabla5" ref="A1:E34" totalsRowShown="0" headerRowDxfId="21" dataDxfId="20">
  <tableColumns count="5">
    <tableColumn id="1" name="F" dataDxfId="19"/>
    <tableColumn id="2" name="FN" dataDxfId="18"/>
    <tableColumn id="3" name="SF" dataDxfId="17"/>
    <tableColumn id="4" name="Descripción" dataDxfId="16"/>
    <tableColumn id="5" name="Definición" dataDxfId="15"/>
  </tableColumns>
  <tableStyleInfo name="TableStyleLight17" showFirstColumn="0" showLastColumn="0" showRowStripes="1" showColumnStripes="0"/>
</table>
</file>

<file path=xl/tables/table11.xml><?xml version="1.0" encoding="utf-8"?>
<table xmlns="http://schemas.openxmlformats.org/spreadsheetml/2006/main" id="1" name="Tabla1" displayName="Tabla1" ref="A1:C417" headerRowDxfId="14">
  <tableColumns count="3">
    <tableColumn id="1" name="OG" totalsRowLabel="Total" dataDxfId="13" totalsRowDxfId="12"/>
    <tableColumn id="2" name="Descripción" dataDxfId="11" totalsRowDxfId="10"/>
    <tableColumn id="3" name="Definición" totalsRowFunction="count" dataDxfId="9" totalsRowDxfId="8"/>
  </tableColumns>
  <tableStyleInfo name="TableStyleLight21" showFirstColumn="0" showLastColumn="0" showRowStripes="1" showColumnStripes="0"/>
</table>
</file>

<file path=xl/tables/table12.xml><?xml version="1.0" encoding="utf-8"?>
<table xmlns="http://schemas.openxmlformats.org/spreadsheetml/2006/main" id="3" name="Tabla3" displayName="Tabla3" ref="A1:C4" totalsRowShown="0" headerRowDxfId="7">
  <tableColumns count="3">
    <tableColumn id="1" name="TG" dataDxfId="6"/>
    <tableColumn id="2" name="Descripción" dataDxfId="5"/>
    <tableColumn id="3" name="Definición" dataDxfId="4"/>
  </tableColumns>
  <tableStyleInfo name="TableStyleLight18" showFirstColumn="0" showLastColumn="0" showRowStripes="1" showColumnStripes="0"/>
</table>
</file>

<file path=xl/tables/table13.xml><?xml version="1.0" encoding="utf-8"?>
<table xmlns="http://schemas.openxmlformats.org/spreadsheetml/2006/main" id="4" name="Tabla4" displayName="Tabla4" ref="A1:C77" totalsRowShown="0" headerRowDxfId="3">
  <tableColumns count="3">
    <tableColumn id="4" name="OR" dataDxfId="2"/>
    <tableColumn id="2" name="Descripción" dataDxfId="1"/>
    <tableColumn id="3" name="Definición" dataDxfId="0"/>
  </tableColumns>
  <tableStyleInfo name="TableStyleLight16" showFirstColumn="0" showLastColumn="0" showRowStripes="1" showColumnStripes="0"/>
</table>
</file>

<file path=xl/tables/table2.xml><?xml version="1.0" encoding="utf-8"?>
<table xmlns="http://schemas.openxmlformats.org/spreadsheetml/2006/main" id="8" name="Tabla8" displayName="Tabla8" ref="A18:D25" totalsRowShown="0" dataDxfId="2031">
  <tableColumns count="4">
    <tableColumn id="1" name="T" dataDxfId="2030"/>
    <tableColumn id="2" name="Descripción" dataDxfId="2029"/>
    <tableColumn id="3" name="Estimación" dataDxfId="2028">
      <calculatedColumnFormula>'I-TI'!D359</calculatedColumnFormula>
    </tableColumn>
    <tableColumn id="4" name="Distribución" dataDxfId="2027">
      <calculatedColumnFormula>'I-TI'!E359</calculatedColumnFormula>
    </tableColumn>
  </tableColumns>
  <tableStyleInfo name="TableStyleLight9" showFirstColumn="0" showLastColumn="0" showRowStripes="1" showColumnStripes="0"/>
</table>
</file>

<file path=xl/tables/table3.xml><?xml version="1.0" encoding="utf-8"?>
<table xmlns="http://schemas.openxmlformats.org/spreadsheetml/2006/main" id="9" name="Tabla9" displayName="Tabla9" ref="A30:D34" totalsRowShown="0" dataDxfId="2026">
  <tableColumns count="4">
    <tableColumn id="1" name="TI" dataDxfId="2025"/>
    <tableColumn id="2" name="Descripción" dataDxfId="2024"/>
    <tableColumn id="3" name="Estimación" dataDxfId="2023">
      <calculatedColumnFormula>'I-TI'!D368</calculatedColumnFormula>
    </tableColumn>
    <tableColumn id="4" name="Distribución" dataDxfId="2022">
      <calculatedColumnFormula>'I-TI'!E368</calculatedColumnFormula>
    </tableColumn>
  </tableColumns>
  <tableStyleInfo name="TableStyleLight9" showFirstColumn="0" showLastColumn="0" showRowStripes="1" showColumnStripes="0"/>
</table>
</file>

<file path=xl/tables/table4.xml><?xml version="1.0" encoding="utf-8"?>
<table xmlns="http://schemas.openxmlformats.org/spreadsheetml/2006/main" id="10" name="Tabla10" displayName="Tabla10" ref="A38:D109" totalsRowShown="0" dataDxfId="2021">
  <tableColumns count="4">
    <tableColumn id="1" name="OR" dataDxfId="2020"/>
    <tableColumn id="2" name="Descripción" dataDxfId="2019"/>
    <tableColumn id="3" name="Estimación" dataDxfId="2018">
      <calculatedColumnFormula>'I-TI'!D373</calculatedColumnFormula>
    </tableColumn>
    <tableColumn id="4" name="Distribución" dataDxfId="2017">
      <calculatedColumnFormula>'I-TI'!E373</calculatedColumnFormula>
    </tableColumn>
  </tableColumns>
  <tableStyleInfo name="TableStyleLight9" showFirstColumn="0" showLastColumn="0" showRowStripes="1" showColumnStripes="0"/>
</table>
</file>

<file path=xl/tables/table5.xml><?xml version="1.0" encoding="utf-8"?>
<table xmlns="http://schemas.openxmlformats.org/spreadsheetml/2006/main" id="14" name="Tabla14" displayName="Tabla14" ref="B2:E12" headerRowDxfId="2016" tableBorderDxfId="2015">
  <tableColumns count="4">
    <tableColumn id="1" name="C" totalsRowLabel="Total" dataDxfId="2014" totalsRowDxfId="2013"/>
    <tableColumn id="2" name="Descripción" dataDxfId="2012" totalsRowDxfId="2011"/>
    <tableColumn id="3" name="Estimación" dataDxfId="2010"/>
    <tableColumn id="4" name="Distribución" totalsRowFunction="count" dataDxfId="2009"/>
  </tableColumns>
  <tableStyleInfo name="TableStyleLight11" showFirstColumn="0" showLastColumn="0" showRowStripes="1" showColumnStripes="0"/>
</table>
</file>

<file path=xl/tables/table6.xml><?xml version="1.0" encoding="utf-8"?>
<table xmlns="http://schemas.openxmlformats.org/spreadsheetml/2006/main" id="15" name="Tabla15" displayName="Tabla15" ref="B15:E92" totalsRowShown="0" tableBorderDxfId="2008">
  <tableColumns count="4">
    <tableColumn id="1" name="C" dataDxfId="2007"/>
    <tableColumn id="2" name="Descripción" dataDxfId="2006"/>
    <tableColumn id="3" name="Estimación"/>
    <tableColumn id="4" name="Distribución"/>
  </tableColumns>
  <tableStyleInfo name="TableStyleLight11" showFirstColumn="0" showLastColumn="0" showRowStripes="1" showColumnStripes="0"/>
</table>
</file>

<file path=xl/tables/table7.xml><?xml version="1.0" encoding="utf-8"?>
<table xmlns="http://schemas.openxmlformats.org/spreadsheetml/2006/main" id="16" name="Tabla16" displayName="Tabla16" ref="B95:E99" totalsRowShown="0" tableBorderDxfId="2005">
  <tableColumns count="4">
    <tableColumn id="1" name="C" dataDxfId="2004"/>
    <tableColumn id="2" name="Descripción" dataDxfId="2003"/>
    <tableColumn id="3" name="Estimación" dataDxfId="2002"/>
    <tableColumn id="4" name="Distribución" dataDxfId="2001"/>
  </tableColumns>
  <tableStyleInfo name="TableStyleLight11" showFirstColumn="0" showLastColumn="0" showRowStripes="1" showColumnStripes="0"/>
</table>
</file>

<file path=xl/tables/table8.xml><?xml version="1.0" encoding="utf-8"?>
<table xmlns="http://schemas.openxmlformats.org/spreadsheetml/2006/main" id="2" name="Tabla33" displayName="Tabla33" ref="A1:C4" totalsRowShown="0" headerRowDxfId="33">
  <tableColumns count="3">
    <tableColumn id="1" name="TI" dataDxfId="32"/>
    <tableColumn id="2" name="Descripción" dataDxfId="31"/>
    <tableColumn id="3" name="Definición" dataDxfId="30"/>
  </tableColumns>
  <tableStyleInfo name="TableStyleLight19" showFirstColumn="0" showLastColumn="0" showRowStripes="1" showColumnStripes="0"/>
</table>
</file>

<file path=xl/tables/table9.xml><?xml version="1.0" encoding="utf-8"?>
<table xmlns="http://schemas.openxmlformats.org/spreadsheetml/2006/main" id="6" name="Tabla6" displayName="Tabla6" ref="A1:D338" totalsRowShown="0" headerRowDxfId="29" dataDxfId="27" headerRowBorderDxfId="28" tableBorderDxfId="26">
  <tableColumns count="4">
    <tableColumn id="1" name="RT" dataDxfId="25"/>
    <tableColumn id="2" name="LI" dataDxfId="24"/>
    <tableColumn id="3" name="Descripción" dataDxfId="23"/>
    <tableColumn id="4" name="Definición" dataDxfId="22"/>
  </tableColumns>
  <tableStyleInfo name="TableStyleLight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6.v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7.v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8.v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9.v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sheetPr codeName="Hoja1">
    <tabColor rgb="FFA15517"/>
  </sheetPr>
  <dimension ref="A1:BX155"/>
  <sheetViews>
    <sheetView workbookViewId="0">
      <selection activeCell="AA4" sqref="AA4:BS4"/>
    </sheetView>
  </sheetViews>
  <sheetFormatPr baseColWidth="10" defaultColWidth="0" defaultRowHeight="15" zeroHeight="1"/>
  <cols>
    <col min="1" max="1" width="0.85546875" style="180" customWidth="1"/>
    <col min="2" max="2" width="2.42578125" style="180" customWidth="1"/>
    <col min="3" max="3" width="0.85546875" style="180" customWidth="1"/>
    <col min="4" max="4" width="2.42578125" style="180" customWidth="1"/>
    <col min="5" max="5" width="0.85546875" style="180" customWidth="1"/>
    <col min="6" max="6" width="2.42578125" style="180" customWidth="1"/>
    <col min="7" max="7" width="0.85546875" style="180" customWidth="1"/>
    <col min="8" max="8" width="2.42578125" style="180" customWidth="1"/>
    <col min="9" max="9" width="0.85546875" style="180" customWidth="1"/>
    <col min="10" max="10" width="2.42578125" style="180" customWidth="1"/>
    <col min="11" max="11" width="0.85546875" style="180" customWidth="1"/>
    <col min="12" max="12" width="2.42578125" style="180" customWidth="1"/>
    <col min="13" max="13" width="0.85546875" style="180" customWidth="1"/>
    <col min="14" max="14" width="2.42578125" style="180" customWidth="1"/>
    <col min="15" max="15" width="0.85546875" style="180" customWidth="1"/>
    <col min="16" max="16" width="2.42578125" style="180" customWidth="1"/>
    <col min="17" max="17" width="0.85546875" style="180" customWidth="1"/>
    <col min="18" max="18" width="2.42578125" style="180" customWidth="1"/>
    <col min="19" max="19" width="0.85546875" style="180" customWidth="1"/>
    <col min="20" max="20" width="2.42578125" style="180" customWidth="1"/>
    <col min="21" max="21" width="0.85546875" style="180" customWidth="1"/>
    <col min="22" max="22" width="2.42578125" style="180" customWidth="1"/>
    <col min="23" max="23" width="0.85546875" style="180" customWidth="1"/>
    <col min="24" max="24" width="2.42578125" style="180" customWidth="1"/>
    <col min="25" max="25" width="0.85546875" style="180" customWidth="1"/>
    <col min="26" max="26" width="2.42578125" style="180" customWidth="1"/>
    <col min="27" max="27" width="0.85546875" style="180" customWidth="1"/>
    <col min="28" max="28" width="2.42578125" style="180" customWidth="1"/>
    <col min="29" max="29" width="0.85546875" style="180" customWidth="1"/>
    <col min="30" max="30" width="2.42578125" style="180" customWidth="1"/>
    <col min="31" max="31" width="0.85546875" style="180" customWidth="1"/>
    <col min="32" max="32" width="2.42578125" style="180" customWidth="1"/>
    <col min="33" max="33" width="0.85546875" style="180" customWidth="1"/>
    <col min="34" max="34" width="2.42578125" style="180" customWidth="1"/>
    <col min="35" max="35" width="0.85546875" style="180" customWidth="1"/>
    <col min="36" max="36" width="2.42578125" style="180" customWidth="1"/>
    <col min="37" max="37" width="0.85546875" style="180" customWidth="1"/>
    <col min="38" max="38" width="2.42578125" style="180" customWidth="1"/>
    <col min="39" max="39" width="0.85546875" style="180" customWidth="1"/>
    <col min="40" max="40" width="2.42578125" style="180" customWidth="1"/>
    <col min="41" max="41" width="0.85546875" style="180" customWidth="1"/>
    <col min="42" max="42" width="2.42578125" style="180" customWidth="1"/>
    <col min="43" max="43" width="0.85546875" style="180" customWidth="1"/>
    <col min="44" max="44" width="2.42578125" style="180" customWidth="1"/>
    <col min="45" max="45" width="0.85546875" style="180" customWidth="1"/>
    <col min="46" max="46" width="2.42578125" style="180" customWidth="1"/>
    <col min="47" max="47" width="0.85546875" style="180" customWidth="1"/>
    <col min="48" max="48" width="2.42578125" style="180" customWidth="1"/>
    <col min="49" max="49" width="0.85546875" style="180" customWidth="1"/>
    <col min="50" max="50" width="2.42578125" style="180" customWidth="1"/>
    <col min="51" max="51" width="0.85546875" style="180" customWidth="1"/>
    <col min="52" max="52" width="2.42578125" style="180" customWidth="1"/>
    <col min="53" max="53" width="0.85546875" style="180" customWidth="1"/>
    <col min="54" max="54" width="2.42578125" style="180" customWidth="1"/>
    <col min="55" max="55" width="0.85546875" style="180" customWidth="1"/>
    <col min="56" max="56" width="2.42578125" style="180" customWidth="1"/>
    <col min="57" max="57" width="0.85546875" style="180" customWidth="1"/>
    <col min="58" max="58" width="2.42578125" style="180" customWidth="1"/>
    <col min="59" max="59" width="0.85546875" style="180" customWidth="1"/>
    <col min="60" max="60" width="2.42578125" style="180" customWidth="1"/>
    <col min="61" max="61" width="0.85546875" style="180" customWidth="1"/>
    <col min="62" max="62" width="2.42578125" style="180" customWidth="1"/>
    <col min="63" max="63" width="0.85546875" style="180" customWidth="1"/>
    <col min="64" max="64" width="2.42578125" style="180" customWidth="1"/>
    <col min="65" max="65" width="0.85546875" style="180" customWidth="1"/>
    <col min="66" max="66" width="2.42578125" style="180" customWidth="1"/>
    <col min="67" max="67" width="0.85546875" style="180" customWidth="1"/>
    <col min="68" max="68" width="2.42578125" style="180" customWidth="1"/>
    <col min="69" max="69" width="0.85546875" style="180" customWidth="1"/>
    <col min="70" max="70" width="2.42578125" style="180" customWidth="1"/>
    <col min="71" max="71" width="0.85546875" style="180" customWidth="1"/>
    <col min="72" max="72" width="2.42578125" style="180" customWidth="1"/>
    <col min="73" max="73" width="0.85546875" style="180" customWidth="1"/>
    <col min="74" max="74" width="2.42578125" style="180" customWidth="1"/>
    <col min="75" max="76" width="0.85546875" style="180" customWidth="1"/>
    <col min="77" max="16384" width="11.42578125" style="180" hidden="1"/>
  </cols>
  <sheetData>
    <row r="1" spans="1:76" ht="23.25">
      <c r="A1" s="178"/>
      <c r="B1" s="454" t="s">
        <v>1249</v>
      </c>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454"/>
      <c r="BJ1" s="454"/>
      <c r="BK1" s="454"/>
      <c r="BL1" s="454"/>
      <c r="BM1" s="454"/>
      <c r="BN1" s="454"/>
      <c r="BO1" s="454"/>
      <c r="BP1" s="454"/>
      <c r="BQ1" s="454"/>
      <c r="BR1" s="454"/>
      <c r="BS1" s="454"/>
      <c r="BT1" s="454"/>
      <c r="BU1" s="454"/>
      <c r="BV1" s="454"/>
      <c r="BW1" s="179"/>
      <c r="BX1" s="178"/>
    </row>
    <row r="2" spans="1:76" ht="20.25">
      <c r="A2" s="178"/>
      <c r="B2" s="455" t="s">
        <v>1250</v>
      </c>
      <c r="C2" s="455"/>
      <c r="D2" s="455"/>
      <c r="E2" s="455"/>
      <c r="F2" s="455"/>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c r="BT2" s="455"/>
      <c r="BU2" s="455"/>
      <c r="BV2" s="455"/>
      <c r="BW2" s="181"/>
      <c r="BX2" s="178"/>
    </row>
    <row r="3" spans="1:76" s="183" customFormat="1" ht="18.75" thickBot="1">
      <c r="A3" s="182"/>
      <c r="B3" s="456" t="s">
        <v>1319</v>
      </c>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c r="AK3" s="456"/>
      <c r="AL3" s="456"/>
      <c r="AM3" s="456"/>
      <c r="AN3" s="456"/>
      <c r="AO3" s="456"/>
      <c r="AP3" s="456"/>
      <c r="AQ3" s="456"/>
      <c r="AR3" s="456"/>
      <c r="AS3" s="456"/>
      <c r="AT3" s="456"/>
      <c r="AU3" s="456"/>
      <c r="AV3" s="456"/>
      <c r="AW3" s="456"/>
      <c r="AX3" s="456"/>
      <c r="AY3" s="456"/>
      <c r="AZ3" s="456"/>
      <c r="BA3" s="456"/>
      <c r="BB3" s="456"/>
      <c r="BC3" s="456"/>
      <c r="BD3" s="456"/>
      <c r="BE3" s="456"/>
      <c r="BF3" s="456"/>
      <c r="BG3" s="456"/>
      <c r="BH3" s="456"/>
      <c r="BI3" s="456"/>
      <c r="BJ3" s="456"/>
      <c r="BK3" s="456"/>
      <c r="BL3" s="456"/>
      <c r="BM3" s="456"/>
      <c r="BN3" s="456"/>
      <c r="BO3" s="456"/>
      <c r="BP3" s="456"/>
      <c r="BQ3" s="456"/>
      <c r="BR3" s="456"/>
      <c r="BS3" s="456"/>
      <c r="BT3" s="456"/>
      <c r="BU3" s="456"/>
      <c r="BV3" s="456"/>
      <c r="BW3" s="456"/>
      <c r="BX3" s="182"/>
    </row>
    <row r="4" spans="1:76" ht="24" thickBot="1">
      <c r="A4" s="178"/>
      <c r="B4" s="178"/>
      <c r="C4" s="178"/>
      <c r="D4" s="178"/>
      <c r="E4" s="178"/>
      <c r="F4" s="184" t="s">
        <v>1251</v>
      </c>
      <c r="G4" s="178"/>
      <c r="H4" s="457">
        <v>48</v>
      </c>
      <c r="I4" s="458"/>
      <c r="J4" s="458"/>
      <c r="K4" s="458"/>
      <c r="L4" s="459"/>
      <c r="M4" s="313"/>
      <c r="N4" s="313" t="s">
        <v>1320</v>
      </c>
      <c r="O4" s="313"/>
      <c r="P4" s="313"/>
      <c r="Q4" s="313"/>
      <c r="R4" s="313"/>
      <c r="S4" s="185"/>
      <c r="T4" s="178"/>
      <c r="U4" s="178"/>
      <c r="V4" s="178"/>
      <c r="W4" s="178"/>
      <c r="X4" s="178"/>
      <c r="Y4" s="178"/>
      <c r="Z4" s="178"/>
      <c r="AA4" s="410" t="s">
        <v>1452</v>
      </c>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2"/>
      <c r="BT4" s="178"/>
      <c r="BU4" s="178"/>
      <c r="BV4" s="178"/>
      <c r="BW4" s="178"/>
      <c r="BX4" s="178"/>
    </row>
    <row r="5" spans="1:76" ht="18">
      <c r="A5" s="178"/>
      <c r="B5" s="178"/>
      <c r="C5" s="178"/>
      <c r="D5" s="178"/>
      <c r="E5" s="178"/>
      <c r="F5" s="178"/>
      <c r="G5" s="178"/>
      <c r="H5" s="178"/>
      <c r="I5" s="178"/>
      <c r="J5" s="178"/>
      <c r="K5" s="178"/>
      <c r="L5" s="178"/>
      <c r="M5" s="178"/>
      <c r="N5" s="178"/>
      <c r="O5" s="178"/>
      <c r="P5" s="178"/>
      <c r="Q5" s="178"/>
      <c r="R5" s="186"/>
      <c r="S5" s="186"/>
      <c r="T5" s="186"/>
      <c r="U5" s="186"/>
      <c r="V5" s="186"/>
      <c r="W5" s="178"/>
      <c r="X5" s="178"/>
      <c r="Y5" s="178"/>
      <c r="Z5" s="178"/>
      <c r="AA5" s="178"/>
      <c r="AB5" s="178"/>
      <c r="AC5" s="178"/>
      <c r="AD5" s="178"/>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78"/>
      <c r="BQ5" s="178"/>
      <c r="BR5" s="178"/>
      <c r="BS5" s="178"/>
      <c r="BT5" s="178"/>
      <c r="BU5" s="178"/>
      <c r="BV5" s="178"/>
      <c r="BW5" s="178"/>
      <c r="BX5" s="178"/>
    </row>
    <row r="6" spans="1:76" ht="12.75" customHeight="1" thickBot="1">
      <c r="A6" s="178"/>
      <c r="B6" s="188" t="s">
        <v>1252</v>
      </c>
      <c r="C6" s="178"/>
      <c r="D6" s="178"/>
      <c r="E6" s="178"/>
      <c r="F6" s="178"/>
      <c r="G6" s="178"/>
      <c r="H6" s="178"/>
      <c r="I6" s="178"/>
      <c r="J6" s="178"/>
      <c r="K6" s="178"/>
      <c r="L6" s="178"/>
      <c r="M6" s="178"/>
      <c r="N6" s="178"/>
      <c r="O6" s="178"/>
      <c r="P6" s="178"/>
      <c r="Q6" s="178"/>
      <c r="R6" s="178"/>
      <c r="S6" s="178"/>
      <c r="T6" s="178"/>
      <c r="U6" s="178"/>
      <c r="V6" s="188"/>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c r="AZ6" s="189"/>
      <c r="BA6" s="189"/>
      <c r="BB6" s="189"/>
      <c r="BC6" s="189"/>
      <c r="BD6" s="189"/>
      <c r="BE6" s="189"/>
      <c r="BF6" s="189"/>
      <c r="BG6" s="189"/>
      <c r="BH6" s="189"/>
      <c r="BI6" s="189"/>
      <c r="BJ6" s="189"/>
      <c r="BK6" s="189"/>
      <c r="BL6" s="189"/>
      <c r="BM6" s="189"/>
      <c r="BN6" s="189"/>
      <c r="BO6" s="189"/>
      <c r="BP6" s="189"/>
      <c r="BQ6" s="189"/>
      <c r="BR6" s="189"/>
      <c r="BS6" s="189"/>
      <c r="BT6" s="189"/>
      <c r="BU6" s="189"/>
      <c r="BV6" s="189"/>
      <c r="BW6" s="189"/>
      <c r="BX6" s="178"/>
    </row>
    <row r="7" spans="1:76" ht="12.75" customHeight="1">
      <c r="A7" s="178"/>
      <c r="B7" s="190"/>
      <c r="C7" s="191"/>
      <c r="D7" s="191"/>
      <c r="E7" s="191"/>
      <c r="F7" s="191"/>
      <c r="G7" s="191"/>
      <c r="H7" s="191"/>
      <c r="I7" s="191"/>
      <c r="J7" s="191"/>
      <c r="K7" s="191"/>
      <c r="L7" s="191"/>
      <c r="M7" s="191"/>
      <c r="N7" s="191"/>
      <c r="O7" s="192"/>
      <c r="P7" s="192"/>
      <c r="Q7" s="192"/>
      <c r="R7" s="192"/>
      <c r="S7" s="192"/>
      <c r="T7" s="192"/>
      <c r="U7" s="192"/>
      <c r="V7" s="193"/>
      <c r="W7" s="191"/>
      <c r="X7" s="191"/>
      <c r="Y7" s="191"/>
      <c r="Z7" s="191"/>
      <c r="AA7" s="191"/>
      <c r="AB7" s="191"/>
      <c r="AC7" s="191"/>
      <c r="AD7" s="191"/>
      <c r="AE7" s="191"/>
      <c r="AF7" s="191"/>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4"/>
      <c r="BX7" s="178"/>
    </row>
    <row r="8" spans="1:76" ht="12.75" customHeight="1">
      <c r="A8" s="178"/>
      <c r="B8" s="195" t="s">
        <v>1253</v>
      </c>
      <c r="C8" s="196"/>
      <c r="D8" s="196"/>
      <c r="E8" s="196"/>
      <c r="F8" s="196"/>
      <c r="G8" s="196"/>
      <c r="H8" s="196"/>
      <c r="I8" s="196"/>
      <c r="J8" s="196"/>
      <c r="K8" s="196"/>
      <c r="L8" s="196"/>
      <c r="M8" s="196"/>
      <c r="N8" s="196"/>
      <c r="O8" s="197"/>
      <c r="P8" s="197"/>
      <c r="Q8" s="197"/>
      <c r="R8" s="197"/>
      <c r="S8" s="197"/>
      <c r="T8" s="197"/>
      <c r="U8" s="197"/>
      <c r="V8" s="198" t="s">
        <v>1254</v>
      </c>
      <c r="W8" s="196"/>
      <c r="X8" s="199"/>
      <c r="Y8" s="196"/>
      <c r="Z8" s="200"/>
      <c r="AA8" s="196"/>
      <c r="AB8" s="196"/>
      <c r="AC8" s="196"/>
      <c r="AD8" s="196"/>
      <c r="AE8" s="196"/>
      <c r="AF8" s="196"/>
      <c r="AG8" s="197"/>
      <c r="AH8" s="197"/>
      <c r="AI8" s="197"/>
      <c r="AJ8" s="197"/>
      <c r="AK8" s="197"/>
      <c r="AL8" s="197"/>
      <c r="AM8" s="201" t="s">
        <v>1255</v>
      </c>
      <c r="AN8" s="209">
        <v>1</v>
      </c>
      <c r="AO8" s="197"/>
      <c r="AP8" s="197"/>
      <c r="AQ8" s="197"/>
      <c r="AR8" s="197"/>
      <c r="AS8" s="197"/>
      <c r="AT8" s="197"/>
      <c r="AU8" s="197"/>
      <c r="AV8" s="197"/>
      <c r="AW8" s="197"/>
      <c r="AX8" s="197"/>
      <c r="AY8" s="197"/>
      <c r="AZ8" s="197"/>
      <c r="BA8" s="197"/>
      <c r="BB8" s="197"/>
      <c r="BC8" s="197"/>
      <c r="BD8" s="197"/>
      <c r="BE8" s="197"/>
      <c r="BF8" s="197"/>
      <c r="BG8" s="202"/>
      <c r="BH8" s="202" t="s">
        <v>1256</v>
      </c>
      <c r="BI8" s="197"/>
      <c r="BJ8" s="197"/>
      <c r="BK8" s="197"/>
      <c r="BL8" s="203" t="s">
        <v>1257</v>
      </c>
      <c r="BM8" s="197"/>
      <c r="BN8" s="197"/>
      <c r="BO8" s="197"/>
      <c r="BP8" s="197"/>
      <c r="BQ8" s="197"/>
      <c r="BR8" s="197"/>
      <c r="BS8" s="197"/>
      <c r="BT8" s="197"/>
      <c r="BU8" s="197"/>
      <c r="BV8" s="197"/>
      <c r="BW8" s="204"/>
      <c r="BX8" s="178"/>
    </row>
    <row r="9" spans="1:76" ht="12.75" customHeight="1">
      <c r="A9" s="178"/>
      <c r="B9" s="205"/>
      <c r="C9" s="197"/>
      <c r="D9" s="197"/>
      <c r="E9" s="197"/>
      <c r="F9" s="197"/>
      <c r="G9" s="197"/>
      <c r="H9" s="197"/>
      <c r="I9" s="197"/>
      <c r="J9" s="197"/>
      <c r="K9" s="197"/>
      <c r="L9" s="197"/>
      <c r="M9" s="197"/>
      <c r="N9" s="197"/>
      <c r="O9" s="197"/>
      <c r="P9" s="197"/>
      <c r="Q9" s="197"/>
      <c r="R9" s="197"/>
      <c r="S9" s="197"/>
      <c r="T9" s="197"/>
      <c r="U9" s="197"/>
      <c r="V9" s="206"/>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204"/>
      <c r="BX9" s="178"/>
    </row>
    <row r="10" spans="1:76" ht="12.75" customHeight="1">
      <c r="A10" s="178"/>
      <c r="B10" s="205"/>
      <c r="C10" s="197"/>
      <c r="D10" s="197"/>
      <c r="E10" s="197"/>
      <c r="F10" s="197"/>
      <c r="G10" s="197"/>
      <c r="H10" s="197"/>
      <c r="I10" s="197"/>
      <c r="J10" s="197"/>
      <c r="K10" s="197"/>
      <c r="L10" s="201" t="s">
        <v>1258</v>
      </c>
      <c r="M10" s="460"/>
      <c r="N10" s="461"/>
      <c r="O10" s="461"/>
      <c r="P10" s="461"/>
      <c r="Q10" s="462"/>
      <c r="R10" s="207"/>
      <c r="S10" s="207"/>
      <c r="T10" s="207"/>
      <c r="U10" s="197"/>
      <c r="V10" s="206"/>
      <c r="W10" s="197"/>
      <c r="X10" s="197"/>
      <c r="Y10" s="197"/>
      <c r="Z10" s="197"/>
      <c r="AA10" s="197"/>
      <c r="AB10" s="197"/>
      <c r="AC10" s="197"/>
      <c r="AD10" s="201"/>
      <c r="AG10" s="197"/>
      <c r="AL10" s="201" t="s">
        <v>1259</v>
      </c>
      <c r="AM10" s="197"/>
      <c r="AN10" s="209"/>
      <c r="AO10" s="208">
        <v>100</v>
      </c>
      <c r="AP10" s="208"/>
      <c r="AQ10" s="208"/>
      <c r="AR10" s="201" t="s">
        <v>1251</v>
      </c>
      <c r="AS10" s="463"/>
      <c r="AT10" s="464"/>
      <c r="AU10" s="465"/>
      <c r="AV10" s="197"/>
      <c r="AW10" s="197"/>
      <c r="AX10" s="197"/>
      <c r="AY10" s="197"/>
      <c r="AZ10" s="197"/>
      <c r="BA10" s="197"/>
      <c r="BB10" s="197"/>
      <c r="BC10" s="197"/>
      <c r="BD10" s="197"/>
      <c r="BE10" s="197"/>
      <c r="BF10" s="201" t="s">
        <v>1260</v>
      </c>
      <c r="BG10" s="197"/>
      <c r="BH10" s="209">
        <v>1</v>
      </c>
      <c r="BI10" s="197"/>
      <c r="BJ10" s="197"/>
      <c r="BK10" s="197"/>
      <c r="BL10" s="203" t="s">
        <v>1261</v>
      </c>
      <c r="BM10" s="197"/>
      <c r="BN10" s="201"/>
      <c r="BO10" s="197"/>
      <c r="BP10" s="197"/>
      <c r="BQ10" s="197"/>
      <c r="BR10" s="208" t="s">
        <v>1262</v>
      </c>
      <c r="BS10" s="197"/>
      <c r="BT10" s="209">
        <v>1</v>
      </c>
      <c r="BU10" s="197"/>
      <c r="BV10" s="197"/>
      <c r="BW10" s="204"/>
      <c r="BX10" s="178"/>
    </row>
    <row r="11" spans="1:76" ht="12.75" customHeight="1">
      <c r="A11" s="178"/>
      <c r="B11" s="205"/>
      <c r="C11" s="197"/>
      <c r="D11" s="197"/>
      <c r="E11" s="197"/>
      <c r="F11" s="197"/>
      <c r="G11" s="197"/>
      <c r="H11" s="197"/>
      <c r="I11" s="197"/>
      <c r="J11" s="197"/>
      <c r="K11" s="197"/>
      <c r="L11" s="197"/>
      <c r="M11" s="197"/>
      <c r="N11" s="197"/>
      <c r="O11" s="197"/>
      <c r="P11" s="197"/>
      <c r="Q11" s="197"/>
      <c r="R11" s="197"/>
      <c r="S11" s="197"/>
      <c r="T11" s="197"/>
      <c r="U11" s="197"/>
      <c r="V11" s="206"/>
      <c r="W11" s="197"/>
      <c r="X11" s="197"/>
      <c r="Y11" s="197"/>
      <c r="Z11" s="197"/>
      <c r="AA11" s="197"/>
      <c r="AB11" s="197"/>
      <c r="AC11" s="197"/>
      <c r="AD11" s="197"/>
      <c r="AE11" s="197"/>
      <c r="AF11" s="197"/>
      <c r="AG11" s="197"/>
      <c r="AH11" s="178"/>
      <c r="AI11" s="178"/>
      <c r="AJ11" s="178"/>
      <c r="AK11" s="178"/>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204"/>
      <c r="BX11" s="178"/>
    </row>
    <row r="12" spans="1:76" ht="12.75" customHeight="1">
      <c r="A12" s="178"/>
      <c r="B12" s="205"/>
      <c r="C12" s="197"/>
      <c r="D12" s="197"/>
      <c r="E12" s="197"/>
      <c r="F12" s="197"/>
      <c r="G12" s="197"/>
      <c r="H12" s="197"/>
      <c r="I12" s="197"/>
      <c r="J12" s="197"/>
      <c r="K12" s="197"/>
      <c r="L12" s="201" t="s">
        <v>1263</v>
      </c>
      <c r="M12" s="416"/>
      <c r="N12" s="417"/>
      <c r="O12" s="417"/>
      <c r="P12" s="417"/>
      <c r="Q12" s="417"/>
      <c r="R12" s="417"/>
      <c r="S12" s="417"/>
      <c r="T12" s="418"/>
      <c r="U12" s="210"/>
      <c r="V12" s="206"/>
      <c r="W12" s="197"/>
      <c r="X12" s="197"/>
      <c r="Y12" s="197"/>
      <c r="Z12" s="197"/>
      <c r="AA12" s="197"/>
      <c r="AB12" s="197"/>
      <c r="AC12" s="197"/>
      <c r="AD12" s="201"/>
      <c r="AE12" s="197"/>
      <c r="AF12" s="197"/>
      <c r="AG12" s="197"/>
      <c r="AH12" s="178"/>
      <c r="AI12" s="178"/>
      <c r="AJ12" s="178"/>
      <c r="AK12" s="178"/>
      <c r="AL12" s="197"/>
      <c r="AM12" s="197"/>
      <c r="AN12" s="201"/>
      <c r="AO12" s="201" t="s">
        <v>1264</v>
      </c>
      <c r="AP12" s="419"/>
      <c r="AQ12" s="420"/>
      <c r="AR12" s="420"/>
      <c r="AS12" s="420"/>
      <c r="AT12" s="420"/>
      <c r="AU12" s="421"/>
      <c r="AW12" s="178"/>
      <c r="AY12" s="197"/>
      <c r="AZ12" s="197"/>
      <c r="BA12" s="197"/>
      <c r="BB12" s="197"/>
      <c r="BC12" s="197"/>
      <c r="BD12" s="197"/>
      <c r="BE12" s="197"/>
      <c r="BF12" s="201" t="s">
        <v>1380</v>
      </c>
      <c r="BG12" s="197"/>
      <c r="BH12" s="209"/>
      <c r="BI12" s="197"/>
      <c r="BJ12" s="197"/>
      <c r="BK12" s="197"/>
      <c r="BL12" s="211"/>
      <c r="BM12" s="197"/>
      <c r="BN12" s="201"/>
      <c r="BO12" s="197"/>
      <c r="BP12" s="197"/>
      <c r="BQ12" s="197"/>
      <c r="BR12" s="201" t="s">
        <v>1265</v>
      </c>
      <c r="BS12" s="197"/>
      <c r="BT12" s="209"/>
      <c r="BU12" s="197"/>
      <c r="BV12" s="197"/>
      <c r="BW12" s="204"/>
      <c r="BX12" s="178"/>
    </row>
    <row r="13" spans="1:76" ht="12.75" customHeight="1">
      <c r="A13" s="178"/>
      <c r="B13" s="212"/>
      <c r="C13" s="213"/>
      <c r="D13" s="213"/>
      <c r="E13" s="213"/>
      <c r="F13" s="213"/>
      <c r="G13" s="213"/>
      <c r="H13" s="213"/>
      <c r="I13" s="213"/>
      <c r="J13" s="213"/>
      <c r="K13" s="213"/>
      <c r="L13" s="213"/>
      <c r="M13" s="213"/>
      <c r="N13" s="213"/>
      <c r="O13" s="213"/>
      <c r="P13" s="213"/>
      <c r="Q13" s="213"/>
      <c r="R13" s="213"/>
      <c r="S13" s="213"/>
      <c r="T13" s="213"/>
      <c r="U13" s="214"/>
      <c r="V13" s="215"/>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6"/>
      <c r="BX13" s="178"/>
    </row>
    <row r="14" spans="1:76" ht="12.75" customHeight="1">
      <c r="A14" s="178"/>
      <c r="B14" s="195" t="s">
        <v>1266</v>
      </c>
      <c r="C14" s="196"/>
      <c r="D14" s="196"/>
      <c r="E14" s="196"/>
      <c r="F14" s="196"/>
      <c r="G14" s="196"/>
      <c r="H14" s="196"/>
      <c r="I14" s="196"/>
      <c r="J14" s="196"/>
      <c r="K14" s="196"/>
      <c r="L14" s="196"/>
      <c r="M14" s="196"/>
      <c r="N14" s="196"/>
      <c r="O14" s="197"/>
      <c r="P14" s="197"/>
      <c r="Q14" s="197"/>
      <c r="R14" s="197"/>
      <c r="S14" s="197"/>
      <c r="T14" s="197"/>
      <c r="U14" s="197"/>
      <c r="V14" s="197"/>
      <c r="W14" s="197"/>
      <c r="X14" s="197"/>
      <c r="Y14" s="197"/>
      <c r="Z14" s="198" t="s">
        <v>1323</v>
      </c>
      <c r="AA14" s="196"/>
      <c r="AB14" s="196"/>
      <c r="AC14" s="196"/>
      <c r="AD14" s="196"/>
      <c r="AE14" s="196"/>
      <c r="AF14" s="196"/>
      <c r="AG14" s="196"/>
      <c r="AH14" s="196"/>
      <c r="AI14" s="196"/>
      <c r="AJ14" s="196"/>
      <c r="AK14" s="196"/>
      <c r="AL14" s="196"/>
      <c r="AM14" s="196"/>
      <c r="AN14" s="196"/>
      <c r="AO14" s="196"/>
      <c r="AP14" s="196"/>
      <c r="AQ14" s="196"/>
      <c r="AR14" s="197"/>
      <c r="AS14" s="217"/>
      <c r="AT14" s="218"/>
      <c r="AU14" s="218"/>
      <c r="AV14" s="218"/>
      <c r="AW14" s="218"/>
      <c r="AX14" s="218"/>
      <c r="AY14" s="197"/>
      <c r="AZ14" s="197"/>
      <c r="BA14" s="197"/>
      <c r="BB14" s="197"/>
      <c r="BC14" s="178"/>
      <c r="BD14" s="178"/>
      <c r="BE14" s="178"/>
      <c r="BF14" s="178"/>
      <c r="BG14" s="219"/>
      <c r="BH14" s="178"/>
      <c r="BI14" s="178"/>
      <c r="BJ14" s="178"/>
      <c r="BK14" s="178"/>
      <c r="BL14" s="178"/>
      <c r="BM14" s="178"/>
      <c r="BN14" s="178"/>
      <c r="BO14" s="178"/>
      <c r="BP14" s="178"/>
      <c r="BQ14" s="178"/>
      <c r="BR14" s="178"/>
      <c r="BS14" s="178"/>
      <c r="BT14" s="178"/>
      <c r="BU14" s="178"/>
      <c r="BV14" s="178"/>
      <c r="BW14" s="204"/>
      <c r="BX14" s="178"/>
    </row>
    <row r="15" spans="1:76" ht="12.75" customHeight="1">
      <c r="A15" s="178"/>
      <c r="B15" s="205"/>
      <c r="C15" s="197"/>
      <c r="D15" s="197"/>
      <c r="E15" s="197"/>
      <c r="F15" s="197"/>
      <c r="G15" s="197"/>
      <c r="H15" s="197"/>
      <c r="I15" s="197"/>
      <c r="J15" s="197"/>
      <c r="K15" s="197"/>
      <c r="L15" s="197"/>
      <c r="M15" s="197"/>
      <c r="N15" s="197"/>
      <c r="O15" s="197"/>
      <c r="P15" s="197"/>
      <c r="Q15" s="197"/>
      <c r="R15" s="197"/>
      <c r="S15" s="197"/>
      <c r="T15" s="197"/>
      <c r="U15" s="197"/>
      <c r="V15" s="197"/>
      <c r="W15" s="197"/>
      <c r="X15" s="197"/>
      <c r="Y15" s="210"/>
      <c r="Z15" s="197"/>
      <c r="AA15" s="197"/>
      <c r="AB15" s="197"/>
      <c r="AC15" s="197"/>
      <c r="AD15" s="197"/>
      <c r="AE15" s="197"/>
      <c r="AF15" s="197"/>
      <c r="AG15" s="197"/>
      <c r="AH15" s="197"/>
      <c r="AI15" s="197"/>
      <c r="AJ15" s="197"/>
      <c r="AK15" s="197"/>
      <c r="AL15" s="197"/>
      <c r="AM15" s="197"/>
      <c r="AN15" s="197"/>
      <c r="AO15" s="197"/>
      <c r="AP15" s="197"/>
      <c r="AQ15" s="197"/>
      <c r="AR15" s="197"/>
      <c r="AS15" s="206"/>
      <c r="AT15" s="197"/>
      <c r="AU15" s="197"/>
      <c r="AV15" s="197"/>
      <c r="AW15" s="197"/>
      <c r="AX15" s="197"/>
      <c r="AY15" s="197"/>
      <c r="AZ15" s="197"/>
      <c r="BA15" s="197"/>
      <c r="BB15" s="197"/>
      <c r="BC15" s="197"/>
      <c r="BD15" s="197"/>
      <c r="BE15" s="197"/>
      <c r="BF15" s="197"/>
      <c r="BG15" s="210"/>
      <c r="BH15" s="197"/>
      <c r="BI15" s="197"/>
      <c r="BJ15" s="197"/>
      <c r="BK15" s="197"/>
      <c r="BL15" s="197"/>
      <c r="BM15" s="197"/>
      <c r="BN15" s="197"/>
      <c r="BO15" s="197"/>
      <c r="BP15" s="197"/>
      <c r="BQ15" s="197"/>
      <c r="BR15" s="197"/>
      <c r="BS15" s="197"/>
      <c r="BT15" s="197"/>
      <c r="BU15" s="197"/>
      <c r="BV15" s="197"/>
      <c r="BW15" s="204"/>
      <c r="BX15" s="178"/>
    </row>
    <row r="16" spans="1:76" ht="12.75" customHeight="1">
      <c r="A16" s="178"/>
      <c r="B16" s="205"/>
      <c r="C16" s="197"/>
      <c r="D16" s="201" t="s">
        <v>1251</v>
      </c>
      <c r="E16" s="197"/>
      <c r="F16" s="422" t="s">
        <v>1621</v>
      </c>
      <c r="G16" s="423"/>
      <c r="H16" s="423"/>
      <c r="I16" s="423"/>
      <c r="J16" s="423"/>
      <c r="K16" s="423"/>
      <c r="L16" s="423"/>
      <c r="M16" s="423"/>
      <c r="N16" s="424"/>
      <c r="O16" s="197"/>
      <c r="P16" s="197"/>
      <c r="Q16" s="197"/>
      <c r="R16" s="197"/>
      <c r="S16" s="197"/>
      <c r="T16" s="197"/>
      <c r="U16" s="197"/>
      <c r="V16" s="197"/>
      <c r="W16" s="197"/>
      <c r="X16" s="197"/>
      <c r="Y16" s="210"/>
      <c r="AA16" s="178"/>
      <c r="AB16" s="178"/>
      <c r="AC16" s="178"/>
      <c r="AD16" s="201" t="s">
        <v>1267</v>
      </c>
      <c r="AE16" s="197"/>
      <c r="AF16" s="425" t="s">
        <v>1622</v>
      </c>
      <c r="AG16" s="426"/>
      <c r="AH16" s="426"/>
      <c r="AI16" s="426"/>
      <c r="AJ16" s="426"/>
      <c r="AK16" s="426"/>
      <c r="AL16" s="426"/>
      <c r="AM16" s="427"/>
      <c r="AN16" s="178"/>
      <c r="AO16" s="178"/>
      <c r="AP16" s="178"/>
      <c r="AQ16" s="178"/>
      <c r="AS16" s="206"/>
      <c r="AT16" s="197"/>
      <c r="AU16" s="197"/>
      <c r="AV16" s="197"/>
      <c r="AW16" s="197"/>
      <c r="AX16" s="197"/>
      <c r="AY16" s="197"/>
      <c r="AZ16" s="197"/>
      <c r="BA16" s="197"/>
      <c r="BD16" s="197"/>
      <c r="BE16" s="197"/>
      <c r="BF16" s="202" t="s">
        <v>1268</v>
      </c>
      <c r="BG16" s="210"/>
      <c r="BH16" s="197"/>
      <c r="BI16" s="197"/>
      <c r="BK16" s="178"/>
      <c r="BL16" s="178"/>
      <c r="BM16" s="178"/>
      <c r="BN16" s="178"/>
      <c r="BO16" s="178"/>
      <c r="BQ16" s="197"/>
      <c r="BR16" s="197"/>
      <c r="BS16" s="197"/>
      <c r="BT16" s="197"/>
      <c r="BU16" s="197"/>
      <c r="BV16" s="202" t="s">
        <v>1269</v>
      </c>
      <c r="BW16" s="204"/>
      <c r="BX16" s="178"/>
    </row>
    <row r="17" spans="1:76" ht="12.75" customHeight="1">
      <c r="A17" s="178"/>
      <c r="B17" s="205"/>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206"/>
      <c r="AA17" s="197"/>
      <c r="AB17" s="197"/>
      <c r="AC17" s="197"/>
      <c r="AD17" s="201"/>
      <c r="AE17" s="197"/>
      <c r="AF17" s="197"/>
      <c r="AG17" s="197"/>
      <c r="AH17" s="197"/>
      <c r="AI17" s="197"/>
      <c r="AJ17" s="197"/>
      <c r="AK17" s="197"/>
      <c r="AL17" s="197"/>
      <c r="AM17" s="197"/>
      <c r="AN17" s="197"/>
      <c r="AO17" s="197"/>
      <c r="AP17" s="197"/>
      <c r="AQ17" s="197"/>
      <c r="AR17" s="197"/>
      <c r="AS17" s="206"/>
      <c r="AT17" s="197"/>
      <c r="AU17" s="197"/>
      <c r="AV17" s="197"/>
      <c r="AW17" s="197"/>
      <c r="AX17" s="197"/>
      <c r="AY17" s="197"/>
      <c r="AZ17" s="197"/>
      <c r="BA17" s="197"/>
      <c r="BB17" s="178"/>
      <c r="BC17" s="178"/>
      <c r="BD17" s="197"/>
      <c r="BE17" s="197"/>
      <c r="BF17" s="197"/>
      <c r="BG17" s="210"/>
      <c r="BH17" s="197"/>
      <c r="BI17" s="197"/>
      <c r="BJ17" s="197"/>
      <c r="BK17" s="197"/>
      <c r="BL17" s="197"/>
      <c r="BM17" s="197"/>
      <c r="BN17" s="197"/>
      <c r="BO17" s="197"/>
      <c r="BP17" s="197"/>
      <c r="BQ17" s="197"/>
      <c r="BR17" s="197"/>
      <c r="BS17" s="197"/>
      <c r="BT17" s="197"/>
      <c r="BU17" s="197"/>
      <c r="BV17" s="197"/>
      <c r="BW17" s="204"/>
      <c r="BX17" s="178"/>
    </row>
    <row r="18" spans="1:76" ht="12.75" customHeight="1">
      <c r="A18" s="178"/>
      <c r="B18" s="205"/>
      <c r="C18" s="197"/>
      <c r="D18" s="197"/>
      <c r="E18" s="197"/>
      <c r="F18" s="201" t="s">
        <v>1270</v>
      </c>
      <c r="G18" s="428">
        <v>40522</v>
      </c>
      <c r="H18" s="429"/>
      <c r="I18" s="429"/>
      <c r="J18" s="429"/>
      <c r="K18" s="429"/>
      <c r="L18" s="429"/>
      <c r="M18" s="429"/>
      <c r="N18" s="430"/>
      <c r="O18" s="197"/>
      <c r="P18" s="197"/>
      <c r="Q18" s="197"/>
      <c r="R18" s="197"/>
      <c r="S18" s="197"/>
      <c r="V18" s="197"/>
      <c r="W18" s="197"/>
      <c r="X18" s="202" t="s">
        <v>1269</v>
      </c>
      <c r="Y18" s="197"/>
      <c r="Z18" s="206"/>
      <c r="AA18" s="197"/>
      <c r="AB18" s="178"/>
      <c r="AC18" s="178"/>
      <c r="AD18" s="201" t="s">
        <v>1271</v>
      </c>
      <c r="AE18" s="197"/>
      <c r="AF18" s="428">
        <v>40522</v>
      </c>
      <c r="AG18" s="429"/>
      <c r="AH18" s="429"/>
      <c r="AI18" s="429"/>
      <c r="AJ18" s="429"/>
      <c r="AK18" s="429"/>
      <c r="AL18" s="429"/>
      <c r="AM18" s="430"/>
      <c r="AN18" s="178"/>
      <c r="AO18" s="178"/>
      <c r="AP18" s="203"/>
      <c r="AQ18" s="197"/>
      <c r="AR18" s="197"/>
      <c r="AS18" s="206"/>
      <c r="AT18" s="197"/>
      <c r="AU18" s="197"/>
      <c r="AV18" s="197"/>
      <c r="AW18" s="197"/>
      <c r="AX18" s="197"/>
      <c r="AY18" s="178"/>
      <c r="AZ18" s="178"/>
      <c r="BA18" s="178"/>
      <c r="BB18" s="178"/>
      <c r="BC18" s="178"/>
      <c r="BD18" s="201" t="s">
        <v>1272</v>
      </c>
      <c r="BE18" s="197"/>
      <c r="BF18" s="209"/>
      <c r="BG18" s="210"/>
      <c r="BH18" s="178"/>
      <c r="BI18" s="178"/>
      <c r="BJ18" s="178"/>
      <c r="BK18" s="178"/>
      <c r="BL18" s="178"/>
      <c r="BM18" s="178"/>
      <c r="BN18" s="178"/>
      <c r="BO18" s="178"/>
      <c r="BP18" s="178"/>
      <c r="BQ18" s="178"/>
      <c r="BR18" s="178"/>
      <c r="BS18" s="178"/>
      <c r="BT18" s="201" t="s">
        <v>1273</v>
      </c>
      <c r="BU18" s="197"/>
      <c r="BV18" s="209">
        <v>1</v>
      </c>
      <c r="BW18" s="204"/>
      <c r="BX18" s="178"/>
    </row>
    <row r="19" spans="1:76" ht="12.75" customHeight="1">
      <c r="A19" s="178"/>
      <c r="B19" s="205"/>
      <c r="C19" s="197"/>
      <c r="D19" s="197"/>
      <c r="E19" s="197"/>
      <c r="F19" s="197"/>
      <c r="G19" s="197"/>
      <c r="H19" s="197"/>
      <c r="I19" s="197"/>
      <c r="J19" s="197"/>
      <c r="K19" s="197"/>
      <c r="L19" s="197"/>
      <c r="M19" s="197"/>
      <c r="N19" s="197"/>
      <c r="O19" s="197"/>
      <c r="P19" s="197"/>
      <c r="Q19" s="197"/>
      <c r="R19" s="197"/>
      <c r="S19" s="197"/>
      <c r="T19" s="178"/>
      <c r="U19" s="178"/>
      <c r="V19" s="197"/>
      <c r="W19" s="197"/>
      <c r="X19" s="197"/>
      <c r="Y19" s="197"/>
      <c r="Z19" s="206"/>
      <c r="AA19" s="197"/>
      <c r="AB19" s="178"/>
      <c r="AC19" s="178"/>
      <c r="AD19" s="178"/>
      <c r="AE19" s="178"/>
      <c r="AF19" s="178"/>
      <c r="AG19" s="178"/>
      <c r="AH19" s="178"/>
      <c r="AI19" s="178"/>
      <c r="AJ19" s="178"/>
      <c r="AK19" s="178"/>
      <c r="AL19" s="178"/>
      <c r="AM19" s="178"/>
      <c r="AN19" s="178"/>
      <c r="AO19" s="178"/>
      <c r="AP19" s="197"/>
      <c r="AQ19" s="197"/>
      <c r="AR19" s="197"/>
      <c r="AS19" s="206"/>
      <c r="AT19" s="197"/>
      <c r="AU19" s="197"/>
      <c r="AV19" s="197"/>
      <c r="AW19" s="197"/>
      <c r="AX19" s="197"/>
      <c r="AY19" s="178"/>
      <c r="AZ19" s="178"/>
      <c r="BA19" s="178"/>
      <c r="BB19" s="178"/>
      <c r="BC19" s="178"/>
      <c r="BD19" s="201"/>
      <c r="BE19" s="197"/>
      <c r="BF19" s="197"/>
      <c r="BG19" s="210"/>
      <c r="BH19" s="178"/>
      <c r="BI19" s="178"/>
      <c r="BJ19" s="178"/>
      <c r="BK19" s="178"/>
      <c r="BL19" s="178"/>
      <c r="BM19" s="178"/>
      <c r="BN19" s="178"/>
      <c r="BO19" s="178"/>
      <c r="BP19" s="178"/>
      <c r="BQ19" s="178"/>
      <c r="BR19" s="178"/>
      <c r="BS19" s="178"/>
      <c r="BT19" s="201"/>
      <c r="BU19" s="197"/>
      <c r="BV19" s="197"/>
      <c r="BW19" s="204"/>
      <c r="BX19" s="178"/>
    </row>
    <row r="20" spans="1:76" ht="12.75" customHeight="1">
      <c r="A20" s="178"/>
      <c r="B20" s="205"/>
      <c r="C20" s="197"/>
      <c r="D20" s="197"/>
      <c r="E20" s="197"/>
      <c r="F20" s="197"/>
      <c r="G20" s="197"/>
      <c r="H20" s="197"/>
      <c r="I20" s="197"/>
      <c r="J20" s="197"/>
      <c r="K20" s="197"/>
      <c r="L20" s="197"/>
      <c r="M20" s="197"/>
      <c r="N20" s="197"/>
      <c r="O20" s="197"/>
      <c r="P20" s="197"/>
      <c r="Q20" s="197"/>
      <c r="R20" s="197"/>
      <c r="S20" s="197"/>
      <c r="T20" s="178"/>
      <c r="U20" s="178"/>
      <c r="V20" s="201" t="s">
        <v>1321</v>
      </c>
      <c r="W20" s="197"/>
      <c r="X20" s="209">
        <v>1</v>
      </c>
      <c r="Y20" s="197"/>
      <c r="Z20" s="206"/>
      <c r="AA20" s="197"/>
      <c r="AB20" s="178"/>
      <c r="AC20" s="178"/>
      <c r="AD20" s="201"/>
      <c r="AE20" s="178"/>
      <c r="AF20" s="178"/>
      <c r="AG20" s="178"/>
      <c r="AH20" s="178"/>
      <c r="AI20" s="178"/>
      <c r="AJ20" s="178"/>
      <c r="AK20" s="178"/>
      <c r="AL20" s="178"/>
      <c r="AM20" s="178"/>
      <c r="AN20" s="178"/>
      <c r="AO20" s="178"/>
      <c r="AP20" s="203"/>
      <c r="AQ20" s="197"/>
      <c r="AR20" s="203"/>
      <c r="AS20" s="206"/>
      <c r="AT20" s="197"/>
      <c r="AU20" s="197"/>
      <c r="AV20" s="197"/>
      <c r="AW20" s="197"/>
      <c r="AX20" s="197"/>
      <c r="AY20" s="197"/>
      <c r="AZ20" s="197"/>
      <c r="BA20" s="197"/>
      <c r="BD20" s="201" t="s">
        <v>1274</v>
      </c>
      <c r="BE20" s="197"/>
      <c r="BF20" s="209">
        <v>1</v>
      </c>
      <c r="BG20" s="210"/>
      <c r="BH20" s="197"/>
      <c r="BI20" s="197"/>
      <c r="BJ20" s="197"/>
      <c r="BK20" s="197"/>
      <c r="BL20" s="197"/>
      <c r="BM20" s="197"/>
      <c r="BN20" s="197"/>
      <c r="BO20" s="197"/>
      <c r="BP20" s="197"/>
      <c r="BQ20" s="197"/>
      <c r="BR20" s="197"/>
      <c r="BS20" s="197"/>
      <c r="BT20" s="201"/>
      <c r="BU20" s="197"/>
      <c r="BV20" s="197"/>
      <c r="BW20" s="204"/>
      <c r="BX20" s="178"/>
    </row>
    <row r="21" spans="1:76" ht="12.75" customHeight="1">
      <c r="A21" s="178"/>
      <c r="B21" s="205"/>
      <c r="C21" s="197"/>
      <c r="D21" s="197"/>
      <c r="E21" s="197"/>
      <c r="F21" s="197"/>
      <c r="G21" s="197"/>
      <c r="H21" s="197"/>
      <c r="I21" s="197"/>
      <c r="J21" s="197"/>
      <c r="K21" s="197"/>
      <c r="L21" s="197"/>
      <c r="M21" s="197"/>
      <c r="N21" s="197"/>
      <c r="O21" s="197"/>
      <c r="P21" s="197"/>
      <c r="Q21" s="197"/>
      <c r="R21" s="197"/>
      <c r="S21" s="197"/>
      <c r="T21" s="178"/>
      <c r="U21" s="178"/>
      <c r="V21" s="197"/>
      <c r="W21" s="197"/>
      <c r="X21" s="197"/>
      <c r="Y21" s="197"/>
      <c r="Z21" s="206"/>
      <c r="AA21" s="197"/>
      <c r="AB21" s="178"/>
      <c r="AC21" s="178"/>
      <c r="AD21" s="178"/>
      <c r="AE21" s="178"/>
      <c r="AF21" s="178"/>
      <c r="AG21" s="178"/>
      <c r="AH21" s="178"/>
      <c r="AI21" s="178"/>
      <c r="AJ21" s="178"/>
      <c r="AK21" s="197"/>
      <c r="AL21" s="197"/>
      <c r="AM21" s="197"/>
      <c r="AN21" s="178"/>
      <c r="AO21" s="178"/>
      <c r="AP21" s="197"/>
      <c r="AQ21" s="197"/>
      <c r="AR21" s="197"/>
      <c r="AS21" s="206"/>
      <c r="AT21" s="197"/>
      <c r="AU21" s="197"/>
      <c r="AV21" s="197"/>
      <c r="AW21" s="197"/>
      <c r="AX21" s="197"/>
      <c r="AY21" s="197"/>
      <c r="AZ21" s="197"/>
      <c r="BA21" s="197"/>
      <c r="BB21" s="178"/>
      <c r="BC21" s="178"/>
      <c r="BD21" s="178"/>
      <c r="BE21" s="197"/>
      <c r="BF21" s="178"/>
      <c r="BG21" s="210"/>
      <c r="BH21" s="197"/>
      <c r="BI21" s="197"/>
      <c r="BJ21" s="197"/>
      <c r="BK21" s="197"/>
      <c r="BL21" s="197"/>
      <c r="BM21" s="197"/>
      <c r="BN21" s="197"/>
      <c r="BO21" s="197"/>
      <c r="BP21" s="197"/>
      <c r="BQ21" s="197"/>
      <c r="BR21" s="197"/>
      <c r="BS21" s="197"/>
      <c r="BT21" s="201"/>
      <c r="BU21" s="197"/>
      <c r="BV21" s="197"/>
      <c r="BW21" s="204"/>
      <c r="BX21" s="178"/>
    </row>
    <row r="22" spans="1:76" ht="12.75" customHeight="1">
      <c r="A22" s="178"/>
      <c r="B22" s="205"/>
      <c r="C22" s="197"/>
      <c r="D22" s="197"/>
      <c r="E22" s="197"/>
      <c r="F22" s="197"/>
      <c r="G22" s="197"/>
      <c r="H22" s="197"/>
      <c r="I22" s="197"/>
      <c r="J22" s="197"/>
      <c r="K22" s="197"/>
      <c r="L22" s="197"/>
      <c r="M22" s="197"/>
      <c r="N22" s="197"/>
      <c r="O22" s="197"/>
      <c r="P22" s="197"/>
      <c r="Q22" s="197"/>
      <c r="R22" s="197"/>
      <c r="S22" s="197"/>
      <c r="T22" s="178"/>
      <c r="U22" s="178"/>
      <c r="V22" s="201" t="s">
        <v>1322</v>
      </c>
      <c r="W22" s="197"/>
      <c r="X22" s="209"/>
      <c r="Y22" s="197"/>
      <c r="Z22" s="206"/>
      <c r="AA22" s="197"/>
      <c r="AB22" s="178"/>
      <c r="AC22" s="178"/>
      <c r="AD22" s="178"/>
      <c r="AE22" s="178"/>
      <c r="AF22" s="178"/>
      <c r="AG22" s="178"/>
      <c r="AH22" s="178"/>
      <c r="AI22" s="178"/>
      <c r="AJ22" s="220"/>
      <c r="AK22" s="197"/>
      <c r="AL22" s="202" t="s">
        <v>1324</v>
      </c>
      <c r="AM22" s="178"/>
      <c r="AN22" s="178"/>
      <c r="AO22" s="178"/>
      <c r="AP22" s="178"/>
      <c r="AQ22" s="197"/>
      <c r="AR22" s="197"/>
      <c r="AS22" s="206"/>
      <c r="AT22" s="197"/>
      <c r="AU22" s="197"/>
      <c r="AV22" s="197"/>
      <c r="AW22" s="197"/>
      <c r="AX22" s="197"/>
      <c r="AY22" s="197"/>
      <c r="BA22" s="178"/>
      <c r="BB22" s="178"/>
      <c r="BC22" s="178"/>
      <c r="BD22" s="178"/>
      <c r="BE22" s="197"/>
      <c r="BF22" s="178"/>
      <c r="BG22" s="210"/>
      <c r="BH22" s="197"/>
      <c r="BI22" s="197"/>
      <c r="BJ22" s="197"/>
      <c r="BK22" s="197"/>
      <c r="BL22" s="197"/>
      <c r="BM22" s="197"/>
      <c r="BN22" s="197"/>
      <c r="BO22" s="197"/>
      <c r="BP22" s="197"/>
      <c r="BQ22" s="197"/>
      <c r="BR22" s="197"/>
      <c r="BS22" s="197"/>
      <c r="BT22" s="201"/>
      <c r="BU22" s="197"/>
      <c r="BV22" s="197"/>
      <c r="BW22" s="204"/>
      <c r="BX22" s="178"/>
    </row>
    <row r="23" spans="1:76" ht="12.75" customHeight="1">
      <c r="A23" s="178"/>
      <c r="B23" s="205"/>
      <c r="C23" s="197"/>
      <c r="D23" s="197"/>
      <c r="E23" s="197"/>
      <c r="F23" s="197"/>
      <c r="G23" s="197"/>
      <c r="H23" s="197"/>
      <c r="I23" s="197"/>
      <c r="J23" s="197"/>
      <c r="K23" s="197"/>
      <c r="L23" s="197"/>
      <c r="M23" s="197"/>
      <c r="N23" s="197"/>
      <c r="O23" s="197"/>
      <c r="P23" s="197"/>
      <c r="Q23" s="197"/>
      <c r="R23" s="197"/>
      <c r="S23" s="197"/>
      <c r="T23" s="178"/>
      <c r="U23" s="178"/>
      <c r="V23" s="197"/>
      <c r="W23" s="197"/>
      <c r="X23" s="197"/>
      <c r="Y23" s="197"/>
      <c r="Z23" s="206"/>
      <c r="AA23" s="197"/>
      <c r="AB23" s="178"/>
      <c r="AC23" s="178"/>
      <c r="AD23" s="178"/>
      <c r="AE23" s="178"/>
      <c r="AF23" s="178"/>
      <c r="AG23" s="178"/>
      <c r="AH23" s="178"/>
      <c r="AI23" s="178"/>
      <c r="AJ23" s="201"/>
      <c r="AK23" s="197"/>
      <c r="AL23" s="197"/>
      <c r="AM23" s="178"/>
      <c r="AN23" s="178"/>
      <c r="AO23" s="178"/>
      <c r="AP23" s="178"/>
      <c r="AQ23" s="178"/>
      <c r="AR23" s="178"/>
      <c r="AS23" s="215"/>
      <c r="AT23" s="213"/>
      <c r="AU23" s="213"/>
      <c r="AV23" s="213"/>
      <c r="AW23" s="213"/>
      <c r="AX23" s="213"/>
      <c r="AY23" s="197"/>
      <c r="AZ23" s="178"/>
      <c r="BA23" s="178"/>
      <c r="BB23" s="178"/>
      <c r="BC23" s="178"/>
      <c r="BD23" s="178"/>
      <c r="BE23" s="197"/>
      <c r="BF23" s="178"/>
      <c r="BG23" s="214"/>
      <c r="BH23" s="197"/>
      <c r="BI23" s="197"/>
      <c r="BJ23" s="197"/>
      <c r="BK23" s="197"/>
      <c r="BL23" s="197"/>
      <c r="BM23" s="197"/>
      <c r="BN23" s="197"/>
      <c r="BO23" s="197"/>
      <c r="BP23" s="197"/>
      <c r="BQ23" s="197"/>
      <c r="BR23" s="197"/>
      <c r="BS23" s="197"/>
      <c r="BT23" s="178"/>
      <c r="BU23" s="178"/>
      <c r="BV23" s="178"/>
      <c r="BW23" s="204"/>
      <c r="BX23" s="178"/>
    </row>
    <row r="24" spans="1:76" ht="12.75" customHeight="1">
      <c r="A24" s="178"/>
      <c r="B24" s="205"/>
      <c r="C24" s="197"/>
      <c r="D24" s="197"/>
      <c r="E24" s="197"/>
      <c r="F24" s="197"/>
      <c r="G24" s="197"/>
      <c r="H24" s="197"/>
      <c r="I24" s="197"/>
      <c r="J24" s="197"/>
      <c r="K24" s="197"/>
      <c r="L24" s="197"/>
      <c r="M24" s="197"/>
      <c r="N24" s="197"/>
      <c r="O24" s="197"/>
      <c r="P24" s="197"/>
      <c r="Q24" s="197"/>
      <c r="R24" s="197"/>
      <c r="S24" s="197"/>
      <c r="T24" s="178"/>
      <c r="U24" s="178"/>
      <c r="V24" s="201" t="s">
        <v>742</v>
      </c>
      <c r="W24" s="197"/>
      <c r="X24" s="209"/>
      <c r="Y24" s="197"/>
      <c r="Z24" s="206"/>
      <c r="AA24" s="197"/>
      <c r="AB24" s="178"/>
      <c r="AC24" s="178"/>
      <c r="AD24" s="178"/>
      <c r="AE24" s="178"/>
      <c r="AF24" s="178"/>
      <c r="AG24" s="178"/>
      <c r="AH24" s="201" t="s">
        <v>1275</v>
      </c>
      <c r="AI24" s="178"/>
      <c r="AJ24" s="404">
        <v>11</v>
      </c>
      <c r="AK24" s="405"/>
      <c r="AL24" s="406"/>
      <c r="AM24" s="178"/>
      <c r="AN24" s="178"/>
      <c r="AO24" s="178"/>
      <c r="AP24" s="178"/>
      <c r="AQ24" s="178"/>
      <c r="AR24" s="178"/>
      <c r="AS24" s="178"/>
      <c r="AT24" s="178"/>
      <c r="AU24" s="197"/>
      <c r="AV24" s="197"/>
      <c r="AW24" s="178"/>
      <c r="AX24" s="197"/>
      <c r="AY24" s="218"/>
      <c r="AZ24" s="381"/>
      <c r="BA24" s="218"/>
      <c r="BB24" s="218"/>
      <c r="BC24" s="218"/>
      <c r="BD24" s="218"/>
      <c r="BE24" s="218"/>
      <c r="BF24" s="218"/>
      <c r="BG24" s="218"/>
      <c r="BH24" s="218"/>
      <c r="BI24" s="218"/>
      <c r="BJ24" s="218"/>
      <c r="BK24" s="218"/>
      <c r="BL24" s="218"/>
      <c r="BM24" s="218"/>
      <c r="BN24" s="218"/>
      <c r="BO24" s="218"/>
      <c r="BP24" s="218"/>
      <c r="BQ24" s="218"/>
      <c r="BR24" s="218"/>
      <c r="BS24" s="218"/>
      <c r="BT24" s="221"/>
      <c r="BU24" s="218"/>
      <c r="BV24" s="222" t="s">
        <v>1346</v>
      </c>
      <c r="BW24" s="223"/>
      <c r="BX24" s="178"/>
    </row>
    <row r="25" spans="1:76" ht="12.75" customHeight="1">
      <c r="A25" s="178"/>
      <c r="B25" s="212"/>
      <c r="C25" s="213"/>
      <c r="D25" s="213"/>
      <c r="E25" s="213"/>
      <c r="F25" s="213"/>
      <c r="G25" s="213"/>
      <c r="H25" s="213"/>
      <c r="I25" s="213"/>
      <c r="J25" s="213"/>
      <c r="K25" s="213"/>
      <c r="L25" s="213"/>
      <c r="M25" s="213"/>
      <c r="N25" s="213"/>
      <c r="O25" s="213"/>
      <c r="P25" s="213"/>
      <c r="Q25" s="213"/>
      <c r="R25" s="213"/>
      <c r="S25" s="213"/>
      <c r="T25" s="213"/>
      <c r="U25" s="213"/>
      <c r="V25" s="213"/>
      <c r="W25" s="213"/>
      <c r="X25" s="213"/>
      <c r="Y25" s="214"/>
      <c r="Z25" s="206"/>
      <c r="AA25" s="197"/>
      <c r="AB25" s="178"/>
      <c r="AC25" s="178"/>
      <c r="AD25" s="178"/>
      <c r="AE25" s="178"/>
      <c r="AF25" s="178"/>
      <c r="AG25" s="178"/>
      <c r="AH25" s="184"/>
      <c r="AI25" s="178"/>
      <c r="AJ25" s="178"/>
      <c r="AK25" s="197"/>
      <c r="AL25" s="197"/>
      <c r="AM25" s="178"/>
      <c r="AN25" s="178"/>
      <c r="AO25" s="178"/>
      <c r="AP25" s="178"/>
      <c r="AQ25" s="178"/>
      <c r="AR25" s="178"/>
      <c r="AS25" s="178"/>
      <c r="AT25" s="178"/>
      <c r="AU25" s="197"/>
      <c r="AV25" s="197"/>
      <c r="AW25" s="178"/>
      <c r="AX25" s="178"/>
      <c r="AY25" s="197"/>
      <c r="AZ25" s="210"/>
      <c r="BA25" s="197"/>
      <c r="BB25" s="197"/>
      <c r="BC25" s="197"/>
      <c r="BD25" s="197"/>
      <c r="BE25" s="197"/>
      <c r="BF25" s="197"/>
      <c r="BG25" s="197"/>
      <c r="BH25" s="197"/>
      <c r="BI25" s="197"/>
      <c r="BJ25" s="197"/>
      <c r="BK25" s="197"/>
      <c r="BL25" s="197"/>
      <c r="BM25" s="197"/>
      <c r="BN25" s="197"/>
      <c r="BO25" s="197"/>
      <c r="BP25" s="197"/>
      <c r="BQ25" s="197"/>
      <c r="BR25" s="197"/>
      <c r="BS25" s="197"/>
      <c r="BT25" s="201"/>
      <c r="BU25" s="197"/>
      <c r="BV25" s="197"/>
      <c r="BW25" s="204"/>
      <c r="BX25" s="178"/>
    </row>
    <row r="26" spans="1:76" ht="12.75" customHeight="1">
      <c r="A26" s="178"/>
      <c r="B26" s="407" t="s">
        <v>1276</v>
      </c>
      <c r="C26" s="408"/>
      <c r="D26" s="408"/>
      <c r="E26" s="408"/>
      <c r="F26" s="408"/>
      <c r="G26" s="408"/>
      <c r="H26" s="408"/>
      <c r="I26" s="408"/>
      <c r="J26" s="408"/>
      <c r="K26" s="408"/>
      <c r="L26" s="408"/>
      <c r="M26" s="408"/>
      <c r="N26" s="408"/>
      <c r="O26" s="408"/>
      <c r="P26" s="408"/>
      <c r="Q26" s="408"/>
      <c r="R26" s="408"/>
      <c r="S26" s="408"/>
      <c r="T26" s="408"/>
      <c r="U26" s="408"/>
      <c r="V26" s="408"/>
      <c r="W26" s="408"/>
      <c r="X26" s="408"/>
      <c r="Y26" s="409"/>
      <c r="Z26" s="206"/>
      <c r="AA26" s="197"/>
      <c r="AB26" s="178"/>
      <c r="AC26" s="178"/>
      <c r="AD26" s="178"/>
      <c r="AE26" s="178"/>
      <c r="AF26" s="178"/>
      <c r="AG26" s="178"/>
      <c r="AH26" s="201" t="s">
        <v>1277</v>
      </c>
      <c r="AI26" s="178"/>
      <c r="AJ26" s="404"/>
      <c r="AK26" s="405"/>
      <c r="AL26" s="406"/>
      <c r="AM26" s="178"/>
      <c r="AN26" s="178"/>
      <c r="AO26" s="178"/>
      <c r="AP26" s="178"/>
      <c r="AQ26" s="178"/>
      <c r="AR26" s="178"/>
      <c r="AS26" s="178"/>
      <c r="AT26" s="178"/>
      <c r="AU26" s="178"/>
      <c r="AV26" s="220"/>
      <c r="AW26" s="178"/>
      <c r="AX26" s="178"/>
      <c r="AY26" s="178"/>
      <c r="AZ26" s="382" t="s">
        <v>1325</v>
      </c>
      <c r="BA26" s="197"/>
      <c r="BB26" s="197"/>
      <c r="BC26" s="197"/>
      <c r="BD26" s="197"/>
      <c r="BE26" s="197"/>
      <c r="BF26" s="197"/>
      <c r="BG26" s="197"/>
      <c r="BH26" s="197"/>
      <c r="BI26" s="197"/>
      <c r="BJ26" s="197"/>
      <c r="BK26" s="197"/>
      <c r="BL26" s="197"/>
      <c r="BM26" s="197"/>
      <c r="BN26" s="197"/>
      <c r="BO26" s="197"/>
      <c r="BP26" s="197"/>
      <c r="BQ26" s="197"/>
      <c r="BR26" s="197"/>
      <c r="BS26" s="197"/>
      <c r="BT26" s="201"/>
      <c r="BU26" s="201" t="s">
        <v>1278</v>
      </c>
      <c r="BV26" s="209"/>
      <c r="BW26" s="204"/>
      <c r="BX26" s="178"/>
    </row>
    <row r="27" spans="1:76" ht="12.75" customHeight="1">
      <c r="A27" s="178"/>
      <c r="B27" s="205"/>
      <c r="C27" s="197"/>
      <c r="D27" s="197"/>
      <c r="E27" s="197"/>
      <c r="F27" s="197"/>
      <c r="G27" s="197"/>
      <c r="H27" s="197"/>
      <c r="I27" s="197"/>
      <c r="J27" s="197"/>
      <c r="K27" s="197"/>
      <c r="L27" s="197"/>
      <c r="M27" s="197"/>
      <c r="N27" s="197"/>
      <c r="O27" s="197"/>
      <c r="P27" s="197"/>
      <c r="Q27" s="197"/>
      <c r="R27" s="197"/>
      <c r="S27" s="197"/>
      <c r="T27" s="197"/>
      <c r="U27" s="197"/>
      <c r="V27" s="197"/>
      <c r="W27" s="197"/>
      <c r="X27" s="197"/>
      <c r="Y27" s="210"/>
      <c r="Z27" s="206"/>
      <c r="AA27" s="197"/>
      <c r="AB27" s="178"/>
      <c r="AC27" s="178"/>
      <c r="AD27" s="178"/>
      <c r="AE27" s="178"/>
      <c r="AF27" s="178"/>
      <c r="AG27" s="178"/>
      <c r="AH27" s="201"/>
      <c r="AI27" s="178"/>
      <c r="AJ27" s="178"/>
      <c r="AK27" s="197"/>
      <c r="AL27" s="197"/>
      <c r="AM27" s="178"/>
      <c r="AN27" s="178"/>
      <c r="AO27" s="178"/>
      <c r="AP27" s="178"/>
      <c r="AQ27" s="197"/>
      <c r="AR27" s="197"/>
      <c r="AS27" s="197"/>
      <c r="AT27" s="197"/>
      <c r="AU27" s="178"/>
      <c r="AV27" s="201"/>
      <c r="AW27" s="178"/>
      <c r="AX27" s="178"/>
      <c r="AY27" s="178"/>
      <c r="AZ27" s="210"/>
      <c r="BA27" s="197"/>
      <c r="BB27" s="197"/>
      <c r="BC27" s="197"/>
      <c r="BD27" s="197"/>
      <c r="BE27" s="197"/>
      <c r="BF27" s="197"/>
      <c r="BG27" s="197"/>
      <c r="BH27" s="197"/>
      <c r="BI27" s="197"/>
      <c r="BJ27" s="197"/>
      <c r="BK27" s="197"/>
      <c r="BL27" s="197"/>
      <c r="BM27" s="197"/>
      <c r="BN27" s="197"/>
      <c r="BO27" s="197"/>
      <c r="BP27" s="197"/>
      <c r="BQ27" s="197"/>
      <c r="BR27" s="197"/>
      <c r="BS27" s="197"/>
      <c r="BT27" s="201"/>
      <c r="BU27" s="197"/>
      <c r="BV27" s="197"/>
      <c r="BW27" s="204"/>
      <c r="BX27" s="178"/>
    </row>
    <row r="28" spans="1:76" ht="12.75" customHeight="1">
      <c r="A28" s="178"/>
      <c r="B28" s="407" t="s">
        <v>1279</v>
      </c>
      <c r="C28" s="408"/>
      <c r="D28" s="408"/>
      <c r="E28" s="408"/>
      <c r="F28" s="408"/>
      <c r="G28" s="408"/>
      <c r="H28" s="408"/>
      <c r="I28" s="408"/>
      <c r="J28" s="408"/>
      <c r="K28" s="408"/>
      <c r="L28" s="408"/>
      <c r="M28" s="408"/>
      <c r="N28" s="408"/>
      <c r="O28" s="408"/>
      <c r="P28" s="408"/>
      <c r="Q28" s="408"/>
      <c r="R28" s="408"/>
      <c r="S28" s="408"/>
      <c r="T28" s="408"/>
      <c r="U28" s="408"/>
      <c r="V28" s="408"/>
      <c r="W28" s="408"/>
      <c r="X28" s="408"/>
      <c r="Y28" s="409"/>
      <c r="Z28" s="178"/>
      <c r="AA28" s="178"/>
      <c r="AB28" s="178"/>
      <c r="AC28" s="178"/>
      <c r="AD28" s="178"/>
      <c r="AE28" s="178"/>
      <c r="AF28" s="178"/>
      <c r="AG28" s="178"/>
      <c r="AH28" s="201" t="s">
        <v>1280</v>
      </c>
      <c r="AI28" s="178"/>
      <c r="AJ28" s="404"/>
      <c r="AK28" s="405"/>
      <c r="AL28" s="406"/>
      <c r="AM28" s="178"/>
      <c r="AN28" s="178"/>
      <c r="AO28" s="178"/>
      <c r="AP28" s="178"/>
      <c r="AQ28" s="178"/>
      <c r="AR28" s="178"/>
      <c r="AS28" s="197"/>
      <c r="AT28" s="201" t="s">
        <v>1281</v>
      </c>
      <c r="AU28" s="178"/>
      <c r="AV28" s="404">
        <v>11</v>
      </c>
      <c r="AW28" s="405"/>
      <c r="AX28" s="406"/>
      <c r="AY28" s="313"/>
      <c r="AZ28" s="383"/>
      <c r="BA28" s="197"/>
      <c r="BB28" s="197"/>
      <c r="BC28" s="197"/>
      <c r="BD28" s="197"/>
      <c r="BE28" s="197"/>
      <c r="BF28" s="197"/>
      <c r="BG28" s="197"/>
      <c r="BH28" s="197"/>
      <c r="BI28" s="197"/>
      <c r="BJ28" s="197"/>
      <c r="BK28" s="197"/>
      <c r="BL28" s="197"/>
      <c r="BM28" s="197"/>
      <c r="BN28" s="197"/>
      <c r="BO28" s="197"/>
      <c r="BP28" s="197"/>
      <c r="BQ28" s="197"/>
      <c r="BR28" s="197"/>
      <c r="BS28" s="197"/>
      <c r="BT28" s="201"/>
      <c r="BU28" s="201" t="s">
        <v>1282</v>
      </c>
      <c r="BV28" s="209">
        <v>1</v>
      </c>
      <c r="BW28" s="204"/>
      <c r="BX28" s="178"/>
    </row>
    <row r="29" spans="1:76" ht="12.75" customHeight="1" thickBot="1">
      <c r="A29" s="178"/>
      <c r="B29" s="205"/>
      <c r="C29" s="197"/>
      <c r="D29" s="224" t="e">
        <f>#REF!</f>
        <v>#REF!</v>
      </c>
      <c r="E29" s="224"/>
      <c r="F29" s="224"/>
      <c r="G29" s="224"/>
      <c r="H29" s="224"/>
      <c r="I29" s="224"/>
      <c r="J29" s="224"/>
      <c r="K29" s="224"/>
      <c r="L29" s="224"/>
      <c r="M29" s="224"/>
      <c r="N29" s="224"/>
      <c r="O29" s="224"/>
      <c r="P29" s="224"/>
      <c r="Q29" s="224"/>
      <c r="R29" s="224"/>
      <c r="S29" s="224"/>
      <c r="T29" s="224"/>
      <c r="U29" s="224"/>
      <c r="V29" s="224"/>
      <c r="W29" s="197"/>
      <c r="X29" s="197"/>
      <c r="Y29" s="210"/>
      <c r="Z29" s="178"/>
      <c r="AA29" s="178"/>
      <c r="AB29" s="178"/>
      <c r="AC29" s="178"/>
      <c r="AD29" s="178"/>
      <c r="AE29" s="178"/>
      <c r="AF29" s="178"/>
      <c r="AG29" s="178"/>
      <c r="AH29" s="201"/>
      <c r="AI29" s="178"/>
      <c r="AJ29" s="178"/>
      <c r="AK29" s="197"/>
      <c r="AL29" s="197"/>
      <c r="AM29" s="178"/>
      <c r="AN29" s="178"/>
      <c r="AO29" s="178"/>
      <c r="AP29" s="178"/>
      <c r="AQ29" s="178"/>
      <c r="AR29" s="178"/>
      <c r="AS29" s="197"/>
      <c r="AT29" s="201"/>
      <c r="AU29" s="178"/>
      <c r="AV29" s="225"/>
      <c r="AW29" s="225"/>
      <c r="AX29" s="225"/>
      <c r="AY29" s="313"/>
      <c r="AZ29" s="383"/>
      <c r="BA29" s="197"/>
      <c r="BB29" s="197"/>
      <c r="BC29" s="197"/>
      <c r="BD29" s="197"/>
      <c r="BE29" s="197"/>
      <c r="BF29" s="197"/>
      <c r="BG29" s="197"/>
      <c r="BH29" s="197"/>
      <c r="BI29" s="197"/>
      <c r="BJ29" s="197"/>
      <c r="BK29" s="197"/>
      <c r="BL29" s="197"/>
      <c r="BM29" s="197"/>
      <c r="BN29" s="197"/>
      <c r="BO29" s="197"/>
      <c r="BP29" s="197"/>
      <c r="BQ29" s="197"/>
      <c r="BR29" s="197"/>
      <c r="BS29" s="197"/>
      <c r="BT29" s="201"/>
      <c r="BU29" s="197"/>
      <c r="BV29" s="197"/>
      <c r="BW29" s="204"/>
      <c r="BX29" s="178"/>
    </row>
    <row r="30" spans="1:76" ht="12.75" customHeight="1">
      <c r="A30" s="178"/>
      <c r="B30" s="226"/>
      <c r="C30" s="207"/>
      <c r="D30" s="431">
        <f>'E-OG'!P421</f>
        <v>65958875</v>
      </c>
      <c r="E30" s="432"/>
      <c r="F30" s="432"/>
      <c r="G30" s="432"/>
      <c r="H30" s="432"/>
      <c r="I30" s="432"/>
      <c r="J30" s="432"/>
      <c r="K30" s="432"/>
      <c r="L30" s="432"/>
      <c r="M30" s="432"/>
      <c r="N30" s="432"/>
      <c r="O30" s="432"/>
      <c r="P30" s="432"/>
      <c r="Q30" s="432"/>
      <c r="R30" s="432"/>
      <c r="S30" s="432"/>
      <c r="T30" s="432"/>
      <c r="U30" s="432"/>
      <c r="V30" s="432"/>
      <c r="W30" s="433"/>
      <c r="X30" s="207"/>
      <c r="Y30" s="227"/>
      <c r="Z30" s="178"/>
      <c r="AA30" s="178"/>
      <c r="AB30" s="178"/>
      <c r="AC30" s="178"/>
      <c r="AD30" s="178"/>
      <c r="AE30" s="178"/>
      <c r="AF30" s="178"/>
      <c r="AG30" s="178"/>
      <c r="AH30" s="228" t="s">
        <v>1283</v>
      </c>
      <c r="AI30" s="207"/>
      <c r="AJ30" s="209">
        <v>1</v>
      </c>
      <c r="AK30" s="208"/>
      <c r="AL30" s="208"/>
      <c r="AM30" s="178"/>
      <c r="AN30" s="178"/>
      <c r="AO30" s="178"/>
      <c r="AP30" s="178"/>
      <c r="AQ30" s="178"/>
      <c r="AR30" s="178"/>
      <c r="AS30" s="197"/>
      <c r="AT30" s="201" t="s">
        <v>1284</v>
      </c>
      <c r="AU30" s="178"/>
      <c r="AV30" s="404"/>
      <c r="AW30" s="405"/>
      <c r="AX30" s="406"/>
      <c r="AY30" s="313"/>
      <c r="AZ30" s="383"/>
      <c r="BA30" s="197"/>
      <c r="BB30" s="197"/>
      <c r="BC30" s="197"/>
      <c r="BD30" s="197"/>
      <c r="BE30" s="197"/>
      <c r="BF30" s="197"/>
      <c r="BG30" s="197"/>
      <c r="BH30" s="197"/>
      <c r="BI30" s="197"/>
      <c r="BJ30" s="197"/>
      <c r="BK30" s="197"/>
      <c r="BL30" s="197"/>
      <c r="BM30" s="197"/>
      <c r="BN30" s="197"/>
      <c r="BO30" s="197"/>
      <c r="BP30" s="197"/>
      <c r="BQ30" s="197"/>
      <c r="BR30" s="197"/>
      <c r="BS30" s="197"/>
      <c r="BT30" s="201"/>
      <c r="BU30" s="201" t="s">
        <v>1347</v>
      </c>
      <c r="BV30" s="209"/>
      <c r="BW30" s="204"/>
      <c r="BX30" s="178"/>
    </row>
    <row r="31" spans="1:76" ht="12.75" customHeight="1">
      <c r="A31" s="178"/>
      <c r="B31" s="205"/>
      <c r="C31" s="197"/>
      <c r="D31" s="434"/>
      <c r="E31" s="435"/>
      <c r="F31" s="435"/>
      <c r="G31" s="435"/>
      <c r="H31" s="435"/>
      <c r="I31" s="435"/>
      <c r="J31" s="435"/>
      <c r="K31" s="435"/>
      <c r="L31" s="435"/>
      <c r="M31" s="435"/>
      <c r="N31" s="435"/>
      <c r="O31" s="435"/>
      <c r="P31" s="435"/>
      <c r="Q31" s="435"/>
      <c r="R31" s="435"/>
      <c r="S31" s="435"/>
      <c r="T31" s="435"/>
      <c r="U31" s="435"/>
      <c r="V31" s="435"/>
      <c r="W31" s="436"/>
      <c r="X31" s="197"/>
      <c r="Y31" s="210"/>
      <c r="Z31" s="178"/>
      <c r="AA31" s="178"/>
      <c r="AB31" s="178"/>
      <c r="AC31" s="178"/>
      <c r="AD31" s="178"/>
      <c r="AE31" s="178"/>
      <c r="AF31" s="178"/>
      <c r="AG31" s="178"/>
      <c r="AH31" s="178"/>
      <c r="AI31" s="178"/>
      <c r="AJ31" s="178"/>
      <c r="AK31" s="197"/>
      <c r="AL31" s="197"/>
      <c r="AM31" s="178"/>
      <c r="AN31" s="178"/>
      <c r="AO31" s="178"/>
      <c r="AP31" s="178"/>
      <c r="AQ31" s="178"/>
      <c r="AR31" s="178"/>
      <c r="AS31" s="197"/>
      <c r="AT31" s="201"/>
      <c r="AU31" s="178"/>
      <c r="AV31" s="178"/>
      <c r="AW31" s="178"/>
      <c r="AX31" s="178"/>
      <c r="AY31" s="313"/>
      <c r="AZ31" s="383"/>
      <c r="BA31" s="197"/>
      <c r="BB31" s="197"/>
      <c r="BC31" s="197"/>
      <c r="BD31" s="197"/>
      <c r="BE31" s="197"/>
      <c r="BF31" s="197"/>
      <c r="BG31" s="197"/>
      <c r="BH31" s="197"/>
      <c r="BI31" s="197"/>
      <c r="BJ31" s="197"/>
      <c r="BK31" s="197"/>
      <c r="BL31" s="197"/>
      <c r="BM31" s="197"/>
      <c r="BN31" s="197"/>
      <c r="BO31" s="197"/>
      <c r="BP31" s="197"/>
      <c r="BQ31" s="197"/>
      <c r="BR31" s="197"/>
      <c r="BS31" s="197"/>
      <c r="BT31" s="201"/>
      <c r="BU31" s="197"/>
      <c r="BV31" s="197"/>
      <c r="BW31" s="204"/>
      <c r="BX31" s="178"/>
    </row>
    <row r="32" spans="1:76" ht="12.75" customHeight="1" thickBot="1">
      <c r="A32" s="178"/>
      <c r="B32" s="226"/>
      <c r="C32" s="207"/>
      <c r="D32" s="437"/>
      <c r="E32" s="438"/>
      <c r="F32" s="438"/>
      <c r="G32" s="438"/>
      <c r="H32" s="438"/>
      <c r="I32" s="438"/>
      <c r="J32" s="438"/>
      <c r="K32" s="438"/>
      <c r="L32" s="438"/>
      <c r="M32" s="438"/>
      <c r="N32" s="438"/>
      <c r="O32" s="438"/>
      <c r="P32" s="438"/>
      <c r="Q32" s="438"/>
      <c r="R32" s="438"/>
      <c r="S32" s="438"/>
      <c r="T32" s="438"/>
      <c r="U32" s="438"/>
      <c r="V32" s="438"/>
      <c r="W32" s="439"/>
      <c r="X32" s="207"/>
      <c r="Y32" s="227"/>
      <c r="Z32" s="178"/>
      <c r="AA32" s="178"/>
      <c r="AB32" s="178"/>
      <c r="AC32" s="178"/>
      <c r="AD32" s="178"/>
      <c r="AE32" s="178"/>
      <c r="AF32" s="178"/>
      <c r="AG32" s="178"/>
      <c r="AH32" s="184" t="s">
        <v>1285</v>
      </c>
      <c r="AI32" s="178"/>
      <c r="AJ32" s="209"/>
      <c r="AK32" s="206"/>
      <c r="AL32" s="197"/>
      <c r="AM32" s="178"/>
      <c r="AN32" s="178"/>
      <c r="AO32" s="178"/>
      <c r="AP32" s="178"/>
      <c r="AQ32" s="178"/>
      <c r="AR32" s="178"/>
      <c r="AS32" s="197"/>
      <c r="AT32" s="220" t="s">
        <v>739</v>
      </c>
      <c r="AU32" s="178"/>
      <c r="AV32" s="413">
        <f>AV28+AV30</f>
        <v>11</v>
      </c>
      <c r="AW32" s="414"/>
      <c r="AX32" s="415"/>
      <c r="AY32" s="313"/>
      <c r="AZ32" s="383"/>
      <c r="BA32" s="197"/>
      <c r="BB32" s="197"/>
      <c r="BC32" s="197"/>
      <c r="BD32" s="197"/>
      <c r="BE32" s="197"/>
      <c r="BF32" s="197"/>
      <c r="BG32" s="197"/>
      <c r="BH32" s="197"/>
      <c r="BI32" s="197"/>
      <c r="BJ32" s="197"/>
      <c r="BK32" s="197"/>
      <c r="BL32" s="197"/>
      <c r="BM32" s="197"/>
      <c r="BN32" s="197"/>
      <c r="BO32" s="197"/>
      <c r="BP32" s="197"/>
      <c r="BQ32" s="197"/>
      <c r="BR32" s="197"/>
      <c r="BS32" s="197"/>
      <c r="BT32" s="201"/>
      <c r="BU32" s="201" t="s">
        <v>1381</v>
      </c>
      <c r="BV32" s="209"/>
      <c r="BW32" s="204"/>
      <c r="BX32" s="178"/>
    </row>
    <row r="33" spans="1:76" ht="12.75" customHeight="1">
      <c r="A33" s="178"/>
      <c r="B33" s="212"/>
      <c r="C33" s="213"/>
      <c r="D33" s="229"/>
      <c r="E33" s="229"/>
      <c r="F33" s="229"/>
      <c r="G33" s="229"/>
      <c r="H33" s="229"/>
      <c r="I33" s="229"/>
      <c r="J33" s="229"/>
      <c r="K33" s="229"/>
      <c r="L33" s="229"/>
      <c r="M33" s="229"/>
      <c r="N33" s="229"/>
      <c r="O33" s="229"/>
      <c r="P33" s="229"/>
      <c r="Q33" s="229"/>
      <c r="R33" s="229"/>
      <c r="S33" s="229"/>
      <c r="T33" s="229"/>
      <c r="U33" s="229"/>
      <c r="V33" s="229"/>
      <c r="W33" s="230"/>
      <c r="X33" s="213"/>
      <c r="Y33" s="214"/>
      <c r="Z33" s="213"/>
      <c r="AA33" s="213"/>
      <c r="AB33" s="213"/>
      <c r="AC33" s="213"/>
      <c r="AD33" s="231"/>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4"/>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6"/>
      <c r="BX33" s="178"/>
    </row>
    <row r="34" spans="1:76" ht="12.75" customHeight="1">
      <c r="A34" s="178"/>
      <c r="B34" s="232" t="s">
        <v>1286</v>
      </c>
      <c r="C34" s="233"/>
      <c r="D34" s="233"/>
      <c r="E34" s="233"/>
      <c r="F34" s="233"/>
      <c r="G34" s="233"/>
      <c r="H34" s="233"/>
      <c r="I34" s="233"/>
      <c r="J34" s="233"/>
      <c r="K34" s="233"/>
      <c r="L34" s="233"/>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178"/>
      <c r="AZ34" s="178"/>
      <c r="BA34" s="178"/>
      <c r="BB34" s="178"/>
      <c r="BC34" s="178"/>
      <c r="BD34" s="178"/>
      <c r="BE34" s="178"/>
      <c r="BF34" s="218"/>
      <c r="BG34" s="218"/>
      <c r="BH34" s="218"/>
      <c r="BI34" s="218"/>
      <c r="BJ34" s="218"/>
      <c r="BK34" s="218"/>
      <c r="BL34" s="218"/>
      <c r="BM34" s="218"/>
      <c r="BN34" s="218"/>
      <c r="BO34" s="218"/>
      <c r="BP34" s="218"/>
      <c r="BQ34" s="218"/>
      <c r="BR34" s="218"/>
      <c r="BS34" s="218"/>
      <c r="BT34" s="218"/>
      <c r="BU34" s="218"/>
      <c r="BV34" s="218"/>
      <c r="BW34" s="223"/>
      <c r="BX34" s="178"/>
    </row>
    <row r="35" spans="1:76" ht="12.75" customHeight="1">
      <c r="A35" s="178"/>
      <c r="B35" s="205"/>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c r="BK35" s="197"/>
      <c r="BL35" s="197"/>
      <c r="BM35" s="197"/>
      <c r="BN35" s="197"/>
      <c r="BO35" s="197"/>
      <c r="BP35" s="197"/>
      <c r="BQ35" s="197"/>
      <c r="BR35" s="197"/>
      <c r="BS35" s="197"/>
      <c r="BT35" s="197"/>
      <c r="BU35" s="197"/>
      <c r="BV35" s="197"/>
      <c r="BW35" s="204"/>
      <c r="BX35" s="178"/>
    </row>
    <row r="36" spans="1:76" ht="12.75" customHeight="1">
      <c r="A36" s="178"/>
      <c r="B36" s="205"/>
      <c r="C36" s="466"/>
      <c r="D36" s="466"/>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466"/>
      <c r="AN36" s="466"/>
      <c r="AO36" s="466"/>
      <c r="AP36" s="466"/>
      <c r="AQ36" s="466"/>
      <c r="AR36" s="466"/>
      <c r="AS36" s="466"/>
      <c r="AT36" s="466"/>
      <c r="AU36" s="466"/>
      <c r="AV36" s="466"/>
      <c r="AW36" s="466"/>
      <c r="AX36" s="466"/>
      <c r="AY36" s="466"/>
      <c r="AZ36" s="466"/>
      <c r="BA36" s="466"/>
      <c r="BB36" s="466"/>
      <c r="BC36" s="466"/>
      <c r="BD36" s="466"/>
      <c r="BE36" s="466"/>
      <c r="BF36" s="466"/>
      <c r="BG36" s="466"/>
      <c r="BH36" s="466"/>
      <c r="BI36" s="466"/>
      <c r="BJ36" s="466"/>
      <c r="BK36" s="466"/>
      <c r="BL36" s="466"/>
      <c r="BM36" s="466"/>
      <c r="BN36" s="466"/>
      <c r="BO36" s="466"/>
      <c r="BP36" s="466"/>
      <c r="BQ36" s="466"/>
      <c r="BR36" s="466"/>
      <c r="BS36" s="466"/>
      <c r="BT36" s="466"/>
      <c r="BU36" s="466"/>
      <c r="BV36" s="466"/>
      <c r="BW36" s="204"/>
      <c r="BX36" s="178"/>
    </row>
    <row r="37" spans="1:76" ht="12.75" customHeight="1">
      <c r="A37" s="178"/>
      <c r="B37" s="205"/>
      <c r="C37" s="466"/>
      <c r="D37" s="466"/>
      <c r="E37" s="466"/>
      <c r="F37" s="466"/>
      <c r="G37" s="466"/>
      <c r="H37" s="466"/>
      <c r="I37" s="466"/>
      <c r="J37" s="466"/>
      <c r="K37" s="466"/>
      <c r="L37" s="466"/>
      <c r="M37" s="466"/>
      <c r="N37" s="466"/>
      <c r="O37" s="466"/>
      <c r="P37" s="466"/>
      <c r="Q37" s="466"/>
      <c r="R37" s="466"/>
      <c r="S37" s="466"/>
      <c r="T37" s="466"/>
      <c r="U37" s="466"/>
      <c r="V37" s="466"/>
      <c r="W37" s="466"/>
      <c r="X37" s="466"/>
      <c r="Y37" s="466"/>
      <c r="Z37" s="466"/>
      <c r="AA37" s="466"/>
      <c r="AB37" s="466"/>
      <c r="AC37" s="466"/>
      <c r="AD37" s="466"/>
      <c r="AE37" s="466"/>
      <c r="AF37" s="466"/>
      <c r="AG37" s="466"/>
      <c r="AH37" s="466"/>
      <c r="AI37" s="466"/>
      <c r="AJ37" s="466"/>
      <c r="AK37" s="466"/>
      <c r="AL37" s="466"/>
      <c r="AM37" s="466"/>
      <c r="AN37" s="466"/>
      <c r="AO37" s="466"/>
      <c r="AP37" s="466"/>
      <c r="AQ37" s="466"/>
      <c r="AR37" s="466"/>
      <c r="AS37" s="466"/>
      <c r="AT37" s="466"/>
      <c r="AU37" s="466"/>
      <c r="AV37" s="466"/>
      <c r="AW37" s="466"/>
      <c r="AX37" s="466"/>
      <c r="AY37" s="466"/>
      <c r="AZ37" s="466"/>
      <c r="BA37" s="466"/>
      <c r="BB37" s="466"/>
      <c r="BC37" s="466"/>
      <c r="BD37" s="466"/>
      <c r="BE37" s="466"/>
      <c r="BF37" s="466"/>
      <c r="BG37" s="466"/>
      <c r="BH37" s="466"/>
      <c r="BI37" s="466"/>
      <c r="BJ37" s="466"/>
      <c r="BK37" s="466"/>
      <c r="BL37" s="466"/>
      <c r="BM37" s="466"/>
      <c r="BN37" s="466"/>
      <c r="BO37" s="466"/>
      <c r="BP37" s="466"/>
      <c r="BQ37" s="466"/>
      <c r="BR37" s="466"/>
      <c r="BS37" s="466"/>
      <c r="BT37" s="466"/>
      <c r="BU37" s="466"/>
      <c r="BV37" s="466"/>
      <c r="BW37" s="204"/>
      <c r="BX37" s="178"/>
    </row>
    <row r="38" spans="1:76" ht="12.75" customHeight="1">
      <c r="A38" s="178"/>
      <c r="B38" s="205"/>
      <c r="C38" s="466"/>
      <c r="D38" s="466"/>
      <c r="E38" s="466"/>
      <c r="F38" s="466"/>
      <c r="G38" s="466"/>
      <c r="H38" s="466"/>
      <c r="I38" s="466"/>
      <c r="J38" s="466"/>
      <c r="K38" s="466"/>
      <c r="L38" s="466"/>
      <c r="M38" s="466"/>
      <c r="N38" s="466"/>
      <c r="O38" s="466"/>
      <c r="P38" s="466"/>
      <c r="Q38" s="466"/>
      <c r="R38" s="466"/>
      <c r="S38" s="466"/>
      <c r="T38" s="466"/>
      <c r="U38" s="466"/>
      <c r="V38" s="466"/>
      <c r="W38" s="466"/>
      <c r="X38" s="466"/>
      <c r="Y38" s="466"/>
      <c r="Z38" s="466"/>
      <c r="AA38" s="466"/>
      <c r="AB38" s="466"/>
      <c r="AC38" s="466"/>
      <c r="AD38" s="466"/>
      <c r="AE38" s="466"/>
      <c r="AF38" s="466"/>
      <c r="AG38" s="466"/>
      <c r="AH38" s="466"/>
      <c r="AI38" s="466"/>
      <c r="AJ38" s="466"/>
      <c r="AK38" s="466"/>
      <c r="AL38" s="466"/>
      <c r="AM38" s="466"/>
      <c r="AN38" s="466"/>
      <c r="AO38" s="466"/>
      <c r="AP38" s="466"/>
      <c r="AQ38" s="466"/>
      <c r="AR38" s="466"/>
      <c r="AS38" s="466"/>
      <c r="AT38" s="466"/>
      <c r="AU38" s="466"/>
      <c r="AV38" s="466"/>
      <c r="AW38" s="466"/>
      <c r="AX38" s="466"/>
      <c r="AY38" s="466"/>
      <c r="AZ38" s="466"/>
      <c r="BA38" s="466"/>
      <c r="BB38" s="466"/>
      <c r="BC38" s="466"/>
      <c r="BD38" s="466"/>
      <c r="BE38" s="466"/>
      <c r="BF38" s="466"/>
      <c r="BG38" s="466"/>
      <c r="BH38" s="466"/>
      <c r="BI38" s="466"/>
      <c r="BJ38" s="466"/>
      <c r="BK38" s="466"/>
      <c r="BL38" s="466"/>
      <c r="BM38" s="466"/>
      <c r="BN38" s="466"/>
      <c r="BO38" s="466"/>
      <c r="BP38" s="466"/>
      <c r="BQ38" s="466"/>
      <c r="BR38" s="466"/>
      <c r="BS38" s="466"/>
      <c r="BT38" s="466"/>
      <c r="BU38" s="466"/>
      <c r="BV38" s="466"/>
      <c r="BW38" s="204"/>
      <c r="BX38" s="178"/>
    </row>
    <row r="39" spans="1:76" ht="12.75" customHeight="1">
      <c r="A39" s="178"/>
      <c r="B39" s="205"/>
      <c r="C39" s="466"/>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466"/>
      <c r="AK39" s="466"/>
      <c r="AL39" s="466"/>
      <c r="AM39" s="466"/>
      <c r="AN39" s="466"/>
      <c r="AO39" s="466"/>
      <c r="AP39" s="466"/>
      <c r="AQ39" s="466"/>
      <c r="AR39" s="466"/>
      <c r="AS39" s="466"/>
      <c r="AT39" s="466"/>
      <c r="AU39" s="466"/>
      <c r="AV39" s="466"/>
      <c r="AW39" s="466"/>
      <c r="AX39" s="466"/>
      <c r="AY39" s="466"/>
      <c r="AZ39" s="466"/>
      <c r="BA39" s="466"/>
      <c r="BB39" s="466"/>
      <c r="BC39" s="466"/>
      <c r="BD39" s="466"/>
      <c r="BE39" s="466"/>
      <c r="BF39" s="466"/>
      <c r="BG39" s="466"/>
      <c r="BH39" s="466"/>
      <c r="BI39" s="466"/>
      <c r="BJ39" s="466"/>
      <c r="BK39" s="466"/>
      <c r="BL39" s="466"/>
      <c r="BM39" s="466"/>
      <c r="BN39" s="466"/>
      <c r="BO39" s="466"/>
      <c r="BP39" s="466"/>
      <c r="BQ39" s="466"/>
      <c r="BR39" s="466"/>
      <c r="BS39" s="466"/>
      <c r="BT39" s="466"/>
      <c r="BU39" s="466"/>
      <c r="BV39" s="466"/>
      <c r="BW39" s="204"/>
      <c r="BX39" s="178"/>
    </row>
    <row r="40" spans="1:76" ht="12.75" customHeight="1">
      <c r="A40" s="178"/>
      <c r="B40" s="205"/>
      <c r="C40" s="466"/>
      <c r="D40" s="466"/>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c r="AL40" s="466"/>
      <c r="AM40" s="466"/>
      <c r="AN40" s="466"/>
      <c r="AO40" s="466"/>
      <c r="AP40" s="466"/>
      <c r="AQ40" s="466"/>
      <c r="AR40" s="466"/>
      <c r="AS40" s="466"/>
      <c r="AT40" s="466"/>
      <c r="AU40" s="466"/>
      <c r="AV40" s="466"/>
      <c r="AW40" s="466"/>
      <c r="AX40" s="466"/>
      <c r="AY40" s="466"/>
      <c r="AZ40" s="466"/>
      <c r="BA40" s="466"/>
      <c r="BB40" s="466"/>
      <c r="BC40" s="466"/>
      <c r="BD40" s="466"/>
      <c r="BE40" s="466"/>
      <c r="BF40" s="466"/>
      <c r="BG40" s="466"/>
      <c r="BH40" s="466"/>
      <c r="BI40" s="466"/>
      <c r="BJ40" s="466"/>
      <c r="BK40" s="466"/>
      <c r="BL40" s="466"/>
      <c r="BM40" s="466"/>
      <c r="BN40" s="466"/>
      <c r="BO40" s="466"/>
      <c r="BP40" s="466"/>
      <c r="BQ40" s="466"/>
      <c r="BR40" s="466"/>
      <c r="BS40" s="466"/>
      <c r="BT40" s="466"/>
      <c r="BU40" s="466"/>
      <c r="BV40" s="466"/>
      <c r="BW40" s="204"/>
      <c r="BX40" s="178"/>
    </row>
    <row r="41" spans="1:76" ht="12.75" customHeight="1">
      <c r="A41" s="178"/>
      <c r="B41" s="205"/>
      <c r="C41" s="466"/>
      <c r="D41" s="466"/>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466"/>
      <c r="BA41" s="466"/>
      <c r="BB41" s="466"/>
      <c r="BC41" s="466"/>
      <c r="BD41" s="466"/>
      <c r="BE41" s="466"/>
      <c r="BF41" s="466"/>
      <c r="BG41" s="466"/>
      <c r="BH41" s="466"/>
      <c r="BI41" s="466"/>
      <c r="BJ41" s="466"/>
      <c r="BK41" s="466"/>
      <c r="BL41" s="466"/>
      <c r="BM41" s="466"/>
      <c r="BN41" s="466"/>
      <c r="BO41" s="466"/>
      <c r="BP41" s="466"/>
      <c r="BQ41" s="466"/>
      <c r="BR41" s="466"/>
      <c r="BS41" s="466"/>
      <c r="BT41" s="466"/>
      <c r="BU41" s="466"/>
      <c r="BV41" s="466"/>
      <c r="BW41" s="204"/>
      <c r="BX41" s="178"/>
    </row>
    <row r="42" spans="1:76" ht="12.75" customHeight="1">
      <c r="A42" s="178"/>
      <c r="B42" s="205"/>
      <c r="C42" s="466"/>
      <c r="D42" s="466"/>
      <c r="E42" s="466"/>
      <c r="F42" s="466"/>
      <c r="G42" s="466"/>
      <c r="H42" s="466"/>
      <c r="I42" s="466"/>
      <c r="J42" s="466"/>
      <c r="K42" s="466"/>
      <c r="L42" s="466"/>
      <c r="M42" s="466"/>
      <c r="N42" s="466"/>
      <c r="O42" s="466"/>
      <c r="P42" s="466"/>
      <c r="Q42" s="466"/>
      <c r="R42" s="466"/>
      <c r="S42" s="466"/>
      <c r="T42" s="466"/>
      <c r="U42" s="466"/>
      <c r="V42" s="466"/>
      <c r="W42" s="466"/>
      <c r="X42" s="466"/>
      <c r="Y42" s="466"/>
      <c r="Z42" s="466"/>
      <c r="AA42" s="466"/>
      <c r="AB42" s="466"/>
      <c r="AC42" s="466"/>
      <c r="AD42" s="466"/>
      <c r="AE42" s="466"/>
      <c r="AF42" s="466"/>
      <c r="AG42" s="466"/>
      <c r="AH42" s="466"/>
      <c r="AI42" s="466"/>
      <c r="AJ42" s="466"/>
      <c r="AK42" s="466"/>
      <c r="AL42" s="466"/>
      <c r="AM42" s="466"/>
      <c r="AN42" s="466"/>
      <c r="AO42" s="466"/>
      <c r="AP42" s="466"/>
      <c r="AQ42" s="466"/>
      <c r="AR42" s="466"/>
      <c r="AS42" s="466"/>
      <c r="AT42" s="466"/>
      <c r="AU42" s="466"/>
      <c r="AV42" s="466"/>
      <c r="AW42" s="466"/>
      <c r="AX42" s="466"/>
      <c r="AY42" s="466"/>
      <c r="AZ42" s="466"/>
      <c r="BA42" s="466"/>
      <c r="BB42" s="466"/>
      <c r="BC42" s="466"/>
      <c r="BD42" s="466"/>
      <c r="BE42" s="466"/>
      <c r="BF42" s="466"/>
      <c r="BG42" s="466"/>
      <c r="BH42" s="466"/>
      <c r="BI42" s="466"/>
      <c r="BJ42" s="466"/>
      <c r="BK42" s="466"/>
      <c r="BL42" s="466"/>
      <c r="BM42" s="466"/>
      <c r="BN42" s="466"/>
      <c r="BO42" s="466"/>
      <c r="BP42" s="466"/>
      <c r="BQ42" s="466"/>
      <c r="BR42" s="466"/>
      <c r="BS42" s="466"/>
      <c r="BT42" s="466"/>
      <c r="BU42" s="466"/>
      <c r="BV42" s="466"/>
      <c r="BW42" s="204"/>
      <c r="BX42" s="178"/>
    </row>
    <row r="43" spans="1:76" ht="12.75" customHeight="1">
      <c r="A43" s="178"/>
      <c r="B43" s="205"/>
      <c r="C43" s="466"/>
      <c r="D43" s="466"/>
      <c r="E43" s="466"/>
      <c r="F43" s="466"/>
      <c r="G43" s="466"/>
      <c r="H43" s="466"/>
      <c r="I43" s="466"/>
      <c r="J43" s="466"/>
      <c r="K43" s="466"/>
      <c r="L43" s="466"/>
      <c r="M43" s="466"/>
      <c r="N43" s="466"/>
      <c r="O43" s="466"/>
      <c r="P43" s="466"/>
      <c r="Q43" s="466"/>
      <c r="R43" s="466"/>
      <c r="S43" s="466"/>
      <c r="T43" s="466"/>
      <c r="U43" s="466"/>
      <c r="V43" s="466"/>
      <c r="W43" s="466"/>
      <c r="X43" s="466"/>
      <c r="Y43" s="466"/>
      <c r="Z43" s="466"/>
      <c r="AA43" s="466"/>
      <c r="AB43" s="466"/>
      <c r="AC43" s="466"/>
      <c r="AD43" s="466"/>
      <c r="AE43" s="466"/>
      <c r="AF43" s="466"/>
      <c r="AG43" s="466"/>
      <c r="AH43" s="466"/>
      <c r="AI43" s="466"/>
      <c r="AJ43" s="466"/>
      <c r="AK43" s="466"/>
      <c r="AL43" s="466"/>
      <c r="AM43" s="466"/>
      <c r="AN43" s="466"/>
      <c r="AO43" s="466"/>
      <c r="AP43" s="466"/>
      <c r="AQ43" s="466"/>
      <c r="AR43" s="466"/>
      <c r="AS43" s="466"/>
      <c r="AT43" s="466"/>
      <c r="AU43" s="466"/>
      <c r="AV43" s="466"/>
      <c r="AW43" s="466"/>
      <c r="AX43" s="466"/>
      <c r="AY43" s="466"/>
      <c r="AZ43" s="466"/>
      <c r="BA43" s="466"/>
      <c r="BB43" s="466"/>
      <c r="BC43" s="466"/>
      <c r="BD43" s="466"/>
      <c r="BE43" s="466"/>
      <c r="BF43" s="466"/>
      <c r="BG43" s="466"/>
      <c r="BH43" s="466"/>
      <c r="BI43" s="466"/>
      <c r="BJ43" s="466"/>
      <c r="BK43" s="466"/>
      <c r="BL43" s="466"/>
      <c r="BM43" s="466"/>
      <c r="BN43" s="466"/>
      <c r="BO43" s="466"/>
      <c r="BP43" s="466"/>
      <c r="BQ43" s="466"/>
      <c r="BR43" s="466"/>
      <c r="BS43" s="466"/>
      <c r="BT43" s="466"/>
      <c r="BU43" s="466"/>
      <c r="BV43" s="466"/>
      <c r="BW43" s="204"/>
      <c r="BX43" s="178"/>
    </row>
    <row r="44" spans="1:76" ht="12.75" customHeight="1">
      <c r="A44" s="178"/>
      <c r="B44" s="205"/>
      <c r="C44" s="466"/>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c r="AF44" s="466"/>
      <c r="AG44" s="466"/>
      <c r="AH44" s="466"/>
      <c r="AI44" s="466"/>
      <c r="AJ44" s="466"/>
      <c r="AK44" s="466"/>
      <c r="AL44" s="466"/>
      <c r="AM44" s="466"/>
      <c r="AN44" s="466"/>
      <c r="AO44" s="466"/>
      <c r="AP44" s="466"/>
      <c r="AQ44" s="466"/>
      <c r="AR44" s="466"/>
      <c r="AS44" s="466"/>
      <c r="AT44" s="466"/>
      <c r="AU44" s="466"/>
      <c r="AV44" s="466"/>
      <c r="AW44" s="466"/>
      <c r="AX44" s="466"/>
      <c r="AY44" s="466"/>
      <c r="AZ44" s="466"/>
      <c r="BA44" s="466"/>
      <c r="BB44" s="466"/>
      <c r="BC44" s="466"/>
      <c r="BD44" s="466"/>
      <c r="BE44" s="466"/>
      <c r="BF44" s="466"/>
      <c r="BG44" s="466"/>
      <c r="BH44" s="466"/>
      <c r="BI44" s="466"/>
      <c r="BJ44" s="466"/>
      <c r="BK44" s="466"/>
      <c r="BL44" s="466"/>
      <c r="BM44" s="466"/>
      <c r="BN44" s="466"/>
      <c r="BO44" s="466"/>
      <c r="BP44" s="466"/>
      <c r="BQ44" s="466"/>
      <c r="BR44" s="466"/>
      <c r="BS44" s="466"/>
      <c r="BT44" s="466"/>
      <c r="BU44" s="466"/>
      <c r="BV44" s="466"/>
      <c r="BW44" s="204"/>
      <c r="BX44" s="178"/>
    </row>
    <row r="45" spans="1:76" ht="12.75" customHeight="1">
      <c r="A45" s="178"/>
      <c r="B45" s="205"/>
      <c r="C45" s="466"/>
      <c r="D45" s="466"/>
      <c r="E45" s="466"/>
      <c r="F45" s="466"/>
      <c r="G45" s="466"/>
      <c r="H45" s="466"/>
      <c r="I45" s="466"/>
      <c r="J45" s="466"/>
      <c r="K45" s="466"/>
      <c r="L45" s="466"/>
      <c r="M45" s="466"/>
      <c r="N45" s="466"/>
      <c r="O45" s="466"/>
      <c r="P45" s="466"/>
      <c r="Q45" s="466"/>
      <c r="R45" s="466"/>
      <c r="S45" s="466"/>
      <c r="T45" s="466"/>
      <c r="U45" s="466"/>
      <c r="V45" s="466"/>
      <c r="W45" s="466"/>
      <c r="X45" s="466"/>
      <c r="Y45" s="466"/>
      <c r="Z45" s="466"/>
      <c r="AA45" s="466"/>
      <c r="AB45" s="466"/>
      <c r="AC45" s="466"/>
      <c r="AD45" s="466"/>
      <c r="AE45" s="466"/>
      <c r="AF45" s="466"/>
      <c r="AG45" s="466"/>
      <c r="AH45" s="466"/>
      <c r="AI45" s="466"/>
      <c r="AJ45" s="466"/>
      <c r="AK45" s="466"/>
      <c r="AL45" s="466"/>
      <c r="AM45" s="466"/>
      <c r="AN45" s="466"/>
      <c r="AO45" s="466"/>
      <c r="AP45" s="466"/>
      <c r="AQ45" s="466"/>
      <c r="AR45" s="466"/>
      <c r="AS45" s="466"/>
      <c r="AT45" s="466"/>
      <c r="AU45" s="466"/>
      <c r="AV45" s="466"/>
      <c r="AW45" s="466"/>
      <c r="AX45" s="466"/>
      <c r="AY45" s="466"/>
      <c r="AZ45" s="466"/>
      <c r="BA45" s="466"/>
      <c r="BB45" s="466"/>
      <c r="BC45" s="466"/>
      <c r="BD45" s="466"/>
      <c r="BE45" s="466"/>
      <c r="BF45" s="466"/>
      <c r="BG45" s="466"/>
      <c r="BH45" s="466"/>
      <c r="BI45" s="466"/>
      <c r="BJ45" s="466"/>
      <c r="BK45" s="466"/>
      <c r="BL45" s="466"/>
      <c r="BM45" s="466"/>
      <c r="BN45" s="466"/>
      <c r="BO45" s="466"/>
      <c r="BP45" s="466"/>
      <c r="BQ45" s="466"/>
      <c r="BR45" s="466"/>
      <c r="BS45" s="466"/>
      <c r="BT45" s="466"/>
      <c r="BU45" s="466"/>
      <c r="BV45" s="466"/>
      <c r="BW45" s="204"/>
      <c r="BX45" s="178"/>
    </row>
    <row r="46" spans="1:76" ht="12.75" customHeight="1">
      <c r="A46" s="178"/>
      <c r="B46" s="205"/>
      <c r="C46" s="466"/>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6"/>
      <c r="BP46" s="466"/>
      <c r="BQ46" s="466"/>
      <c r="BR46" s="466"/>
      <c r="BS46" s="466"/>
      <c r="BT46" s="466"/>
      <c r="BU46" s="466"/>
      <c r="BV46" s="466"/>
      <c r="BW46" s="204"/>
      <c r="BX46" s="178"/>
    </row>
    <row r="47" spans="1:76" ht="12.75" customHeight="1">
      <c r="A47" s="178"/>
      <c r="B47" s="205"/>
      <c r="C47" s="466"/>
      <c r="D47" s="466"/>
      <c r="E47" s="466"/>
      <c r="F47" s="466"/>
      <c r="G47" s="466"/>
      <c r="H47" s="466"/>
      <c r="I47" s="466"/>
      <c r="J47" s="466"/>
      <c r="K47" s="466"/>
      <c r="L47" s="466"/>
      <c r="M47" s="466"/>
      <c r="N47" s="466"/>
      <c r="O47" s="466"/>
      <c r="P47" s="466"/>
      <c r="Q47" s="466"/>
      <c r="R47" s="466"/>
      <c r="S47" s="466"/>
      <c r="T47" s="466"/>
      <c r="U47" s="466"/>
      <c r="V47" s="466"/>
      <c r="W47" s="466"/>
      <c r="X47" s="466"/>
      <c r="Y47" s="466"/>
      <c r="Z47" s="466"/>
      <c r="AA47" s="466"/>
      <c r="AB47" s="466"/>
      <c r="AC47" s="466"/>
      <c r="AD47" s="466"/>
      <c r="AE47" s="466"/>
      <c r="AF47" s="466"/>
      <c r="AG47" s="466"/>
      <c r="AH47" s="466"/>
      <c r="AI47" s="466"/>
      <c r="AJ47" s="466"/>
      <c r="AK47" s="466"/>
      <c r="AL47" s="466"/>
      <c r="AM47" s="466"/>
      <c r="AN47" s="466"/>
      <c r="AO47" s="466"/>
      <c r="AP47" s="466"/>
      <c r="AQ47" s="466"/>
      <c r="AR47" s="466"/>
      <c r="AS47" s="466"/>
      <c r="AT47" s="466"/>
      <c r="AU47" s="466"/>
      <c r="AV47" s="466"/>
      <c r="AW47" s="466"/>
      <c r="AX47" s="466"/>
      <c r="AY47" s="466"/>
      <c r="AZ47" s="466"/>
      <c r="BA47" s="466"/>
      <c r="BB47" s="466"/>
      <c r="BC47" s="466"/>
      <c r="BD47" s="466"/>
      <c r="BE47" s="466"/>
      <c r="BF47" s="466"/>
      <c r="BG47" s="466"/>
      <c r="BH47" s="466"/>
      <c r="BI47" s="466"/>
      <c r="BJ47" s="466"/>
      <c r="BK47" s="466"/>
      <c r="BL47" s="466"/>
      <c r="BM47" s="466"/>
      <c r="BN47" s="466"/>
      <c r="BO47" s="466"/>
      <c r="BP47" s="466"/>
      <c r="BQ47" s="466"/>
      <c r="BR47" s="466"/>
      <c r="BS47" s="466"/>
      <c r="BT47" s="466"/>
      <c r="BU47" s="466"/>
      <c r="BV47" s="466"/>
      <c r="BW47" s="204"/>
      <c r="BX47" s="178"/>
    </row>
    <row r="48" spans="1:76" ht="12.75" customHeight="1">
      <c r="A48" s="178"/>
      <c r="B48" s="205"/>
      <c r="C48" s="466"/>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c r="AB48" s="466"/>
      <c r="AC48" s="466"/>
      <c r="AD48" s="466"/>
      <c r="AE48" s="466"/>
      <c r="AF48" s="466"/>
      <c r="AG48" s="466"/>
      <c r="AH48" s="466"/>
      <c r="AI48" s="466"/>
      <c r="AJ48" s="466"/>
      <c r="AK48" s="466"/>
      <c r="AL48" s="466"/>
      <c r="AM48" s="466"/>
      <c r="AN48" s="466"/>
      <c r="AO48" s="466"/>
      <c r="AP48" s="466"/>
      <c r="AQ48" s="466"/>
      <c r="AR48" s="466"/>
      <c r="AS48" s="466"/>
      <c r="AT48" s="466"/>
      <c r="AU48" s="466"/>
      <c r="AV48" s="466"/>
      <c r="AW48" s="466"/>
      <c r="AX48" s="466"/>
      <c r="AY48" s="466"/>
      <c r="AZ48" s="466"/>
      <c r="BA48" s="466"/>
      <c r="BB48" s="466"/>
      <c r="BC48" s="466"/>
      <c r="BD48" s="466"/>
      <c r="BE48" s="466"/>
      <c r="BF48" s="466"/>
      <c r="BG48" s="466"/>
      <c r="BH48" s="466"/>
      <c r="BI48" s="466"/>
      <c r="BJ48" s="466"/>
      <c r="BK48" s="466"/>
      <c r="BL48" s="466"/>
      <c r="BM48" s="466"/>
      <c r="BN48" s="466"/>
      <c r="BO48" s="466"/>
      <c r="BP48" s="466"/>
      <c r="BQ48" s="466"/>
      <c r="BR48" s="466"/>
      <c r="BS48" s="466"/>
      <c r="BT48" s="466"/>
      <c r="BU48" s="466"/>
      <c r="BV48" s="466"/>
      <c r="BW48" s="204"/>
      <c r="BX48" s="178"/>
    </row>
    <row r="49" spans="1:76" ht="12.75" customHeight="1">
      <c r="A49" s="178"/>
      <c r="B49" s="205"/>
      <c r="C49" s="466"/>
      <c r="D49" s="466"/>
      <c r="E49" s="466"/>
      <c r="F49" s="466"/>
      <c r="G49" s="466"/>
      <c r="H49" s="466"/>
      <c r="I49" s="466"/>
      <c r="J49" s="466"/>
      <c r="K49" s="466"/>
      <c r="L49" s="466"/>
      <c r="M49" s="466"/>
      <c r="N49" s="466"/>
      <c r="O49" s="466"/>
      <c r="P49" s="466"/>
      <c r="Q49" s="466"/>
      <c r="R49" s="466"/>
      <c r="S49" s="466"/>
      <c r="T49" s="466"/>
      <c r="U49" s="466"/>
      <c r="V49" s="466"/>
      <c r="W49" s="466"/>
      <c r="X49" s="466"/>
      <c r="Y49" s="466"/>
      <c r="Z49" s="466"/>
      <c r="AA49" s="466"/>
      <c r="AB49" s="466"/>
      <c r="AC49" s="466"/>
      <c r="AD49" s="466"/>
      <c r="AE49" s="466"/>
      <c r="AF49" s="466"/>
      <c r="AG49" s="466"/>
      <c r="AH49" s="466"/>
      <c r="AI49" s="466"/>
      <c r="AJ49" s="466"/>
      <c r="AK49" s="466"/>
      <c r="AL49" s="466"/>
      <c r="AM49" s="466"/>
      <c r="AN49" s="466"/>
      <c r="AO49" s="466"/>
      <c r="AP49" s="466"/>
      <c r="AQ49" s="466"/>
      <c r="AR49" s="466"/>
      <c r="AS49" s="466"/>
      <c r="AT49" s="466"/>
      <c r="AU49" s="466"/>
      <c r="AV49" s="466"/>
      <c r="AW49" s="466"/>
      <c r="AX49" s="466"/>
      <c r="AY49" s="466"/>
      <c r="AZ49" s="466"/>
      <c r="BA49" s="466"/>
      <c r="BB49" s="466"/>
      <c r="BC49" s="466"/>
      <c r="BD49" s="466"/>
      <c r="BE49" s="466"/>
      <c r="BF49" s="466"/>
      <c r="BG49" s="466"/>
      <c r="BH49" s="466"/>
      <c r="BI49" s="466"/>
      <c r="BJ49" s="466"/>
      <c r="BK49" s="466"/>
      <c r="BL49" s="466"/>
      <c r="BM49" s="466"/>
      <c r="BN49" s="466"/>
      <c r="BO49" s="466"/>
      <c r="BP49" s="466"/>
      <c r="BQ49" s="466"/>
      <c r="BR49" s="466"/>
      <c r="BS49" s="466"/>
      <c r="BT49" s="466"/>
      <c r="BU49" s="466"/>
      <c r="BV49" s="466"/>
      <c r="BW49" s="204"/>
      <c r="BX49" s="178"/>
    </row>
    <row r="50" spans="1:76" ht="12.75" customHeight="1">
      <c r="A50" s="178"/>
      <c r="B50" s="205"/>
      <c r="C50" s="466"/>
      <c r="D50" s="466"/>
      <c r="E50" s="466"/>
      <c r="F50" s="466"/>
      <c r="G50" s="466"/>
      <c r="H50" s="466"/>
      <c r="I50" s="466"/>
      <c r="J50" s="466"/>
      <c r="K50" s="466"/>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466"/>
      <c r="AJ50" s="466"/>
      <c r="AK50" s="466"/>
      <c r="AL50" s="466"/>
      <c r="AM50" s="466"/>
      <c r="AN50" s="466"/>
      <c r="AO50" s="466"/>
      <c r="AP50" s="466"/>
      <c r="AQ50" s="466"/>
      <c r="AR50" s="466"/>
      <c r="AS50" s="466"/>
      <c r="AT50" s="466"/>
      <c r="AU50" s="466"/>
      <c r="AV50" s="466"/>
      <c r="AW50" s="466"/>
      <c r="AX50" s="466"/>
      <c r="AY50" s="466"/>
      <c r="AZ50" s="466"/>
      <c r="BA50" s="466"/>
      <c r="BB50" s="466"/>
      <c r="BC50" s="466"/>
      <c r="BD50" s="466"/>
      <c r="BE50" s="466"/>
      <c r="BF50" s="466"/>
      <c r="BG50" s="466"/>
      <c r="BH50" s="466"/>
      <c r="BI50" s="466"/>
      <c r="BJ50" s="466"/>
      <c r="BK50" s="466"/>
      <c r="BL50" s="466"/>
      <c r="BM50" s="466"/>
      <c r="BN50" s="466"/>
      <c r="BO50" s="466"/>
      <c r="BP50" s="466"/>
      <c r="BQ50" s="466"/>
      <c r="BR50" s="466"/>
      <c r="BS50" s="466"/>
      <c r="BT50" s="466"/>
      <c r="BU50" s="466"/>
      <c r="BV50" s="466"/>
      <c r="BW50" s="204"/>
      <c r="BX50" s="178"/>
    </row>
    <row r="51" spans="1:76" ht="12.75" customHeight="1" thickBot="1">
      <c r="A51" s="178"/>
      <c r="B51" s="234"/>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89"/>
      <c r="BV51" s="189"/>
      <c r="BW51" s="235"/>
      <c r="BX51" s="178"/>
    </row>
    <row r="52" spans="1:76" ht="12.75" customHeight="1">
      <c r="A52" s="17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8"/>
      <c r="BR52" s="178"/>
      <c r="BS52" s="178"/>
      <c r="BT52" s="178"/>
      <c r="BU52" s="178"/>
      <c r="BV52" s="178"/>
      <c r="BW52" s="178"/>
      <c r="BX52" s="178"/>
    </row>
    <row r="53" spans="1:76" ht="12.75" customHeight="1" thickBot="1">
      <c r="A53" s="178"/>
      <c r="B53" s="236" t="s">
        <v>1287</v>
      </c>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8"/>
      <c r="BR53" s="178"/>
      <c r="BS53" s="178"/>
      <c r="BT53" s="178"/>
      <c r="BU53" s="178"/>
      <c r="BV53" s="178"/>
      <c r="BW53" s="178"/>
      <c r="BX53" s="178"/>
    </row>
    <row r="54" spans="1:76" ht="12.75" customHeight="1">
      <c r="A54" s="178"/>
      <c r="B54" s="190"/>
      <c r="C54" s="191"/>
      <c r="D54" s="191"/>
      <c r="E54" s="191"/>
      <c r="F54" s="191"/>
      <c r="G54" s="191"/>
      <c r="H54" s="191"/>
      <c r="I54" s="191"/>
      <c r="J54" s="191"/>
      <c r="K54" s="192"/>
      <c r="L54" s="192"/>
      <c r="M54" s="192"/>
      <c r="N54" s="192"/>
      <c r="O54" s="192"/>
      <c r="P54" s="192"/>
      <c r="Q54" s="192"/>
      <c r="R54" s="192"/>
      <c r="S54" s="192"/>
      <c r="T54" s="192"/>
      <c r="U54" s="192"/>
      <c r="V54" s="192"/>
      <c r="W54" s="192"/>
      <c r="X54" s="192"/>
      <c r="Y54" s="192"/>
      <c r="Z54" s="237"/>
      <c r="AA54" s="191"/>
      <c r="AB54" s="191"/>
      <c r="AC54" s="191"/>
      <c r="AD54" s="191"/>
      <c r="AE54" s="191"/>
      <c r="AF54" s="191"/>
      <c r="AG54" s="191"/>
      <c r="AH54" s="191"/>
      <c r="AI54" s="191"/>
      <c r="AJ54" s="191"/>
      <c r="AK54" s="192"/>
      <c r="AL54" s="192"/>
      <c r="AM54" s="192"/>
      <c r="AN54" s="192"/>
      <c r="AO54" s="192"/>
      <c r="AP54" s="192"/>
      <c r="AQ54" s="192"/>
      <c r="AR54" s="192"/>
      <c r="AS54" s="192"/>
      <c r="AT54" s="192"/>
      <c r="AU54" s="192"/>
      <c r="AV54" s="192"/>
      <c r="AW54" s="192"/>
      <c r="AX54" s="237"/>
      <c r="AY54" s="191"/>
      <c r="AZ54" s="191"/>
      <c r="BA54" s="191"/>
      <c r="BB54" s="191"/>
      <c r="BC54" s="191"/>
      <c r="BD54" s="191"/>
      <c r="BE54" s="191"/>
      <c r="BF54" s="191"/>
      <c r="BG54" s="191"/>
      <c r="BH54" s="191"/>
      <c r="BI54" s="191"/>
      <c r="BJ54" s="192"/>
      <c r="BK54" s="192"/>
      <c r="BL54" s="192"/>
      <c r="BM54" s="192"/>
      <c r="BN54" s="192"/>
      <c r="BO54" s="192"/>
      <c r="BP54" s="192"/>
      <c r="BQ54" s="192"/>
      <c r="BR54" s="192"/>
      <c r="BS54" s="192"/>
      <c r="BT54" s="192"/>
      <c r="BU54" s="192"/>
      <c r="BV54" s="192"/>
      <c r="BW54" s="194"/>
      <c r="BX54" s="178"/>
    </row>
    <row r="55" spans="1:76" ht="12.75" customHeight="1">
      <c r="A55" s="178"/>
      <c r="B55" s="195" t="s">
        <v>1288</v>
      </c>
      <c r="C55" s="196"/>
      <c r="D55" s="196"/>
      <c r="E55" s="196"/>
      <c r="F55" s="196"/>
      <c r="G55" s="196"/>
      <c r="H55" s="196"/>
      <c r="I55" s="196"/>
      <c r="J55" s="196"/>
      <c r="K55" s="197"/>
      <c r="L55" s="197"/>
      <c r="M55" s="197"/>
      <c r="N55" s="197"/>
      <c r="O55" s="197"/>
      <c r="P55" s="197"/>
      <c r="Q55" s="197"/>
      <c r="R55" s="197"/>
      <c r="S55" s="197"/>
      <c r="T55" s="197"/>
      <c r="U55" s="197"/>
      <c r="V55" s="197"/>
      <c r="W55" s="197"/>
      <c r="X55" s="197"/>
      <c r="Y55" s="197"/>
      <c r="Z55" s="198" t="s">
        <v>1289</v>
      </c>
      <c r="AA55" s="196"/>
      <c r="AB55" s="196"/>
      <c r="AC55" s="196"/>
      <c r="AD55" s="196"/>
      <c r="AE55" s="196"/>
      <c r="AF55" s="196"/>
      <c r="AG55" s="196"/>
      <c r="AH55" s="196"/>
      <c r="AI55" s="196"/>
      <c r="AJ55" s="196"/>
      <c r="AK55" s="197"/>
      <c r="AL55" s="197"/>
      <c r="AM55" s="197"/>
      <c r="AN55" s="197"/>
      <c r="AO55" s="197"/>
      <c r="AP55" s="197"/>
      <c r="AQ55" s="197"/>
      <c r="AR55" s="197"/>
      <c r="AS55" s="197"/>
      <c r="AT55" s="197"/>
      <c r="AU55" s="197"/>
      <c r="AV55" s="197"/>
      <c r="AW55" s="197"/>
      <c r="AX55" s="198" t="s">
        <v>1290</v>
      </c>
      <c r="AY55" s="196"/>
      <c r="AZ55" s="196"/>
      <c r="BA55" s="196"/>
      <c r="BB55" s="196"/>
      <c r="BC55" s="196"/>
      <c r="BD55" s="196"/>
      <c r="BE55" s="196"/>
      <c r="BF55" s="196"/>
      <c r="BG55" s="196"/>
      <c r="BH55" s="196"/>
      <c r="BI55" s="196"/>
      <c r="BJ55" s="197"/>
      <c r="BK55" s="197"/>
      <c r="BL55" s="197"/>
      <c r="BM55" s="197"/>
      <c r="BN55" s="197"/>
      <c r="BO55" s="197"/>
      <c r="BP55" s="197"/>
      <c r="BQ55" s="197"/>
      <c r="BR55" s="197"/>
      <c r="BS55" s="197"/>
      <c r="BT55" s="197"/>
      <c r="BU55" s="197"/>
      <c r="BV55" s="197"/>
      <c r="BW55" s="204"/>
      <c r="BX55" s="178"/>
    </row>
    <row r="56" spans="1:76" ht="12.75" customHeight="1">
      <c r="A56" s="178"/>
      <c r="B56" s="205"/>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206"/>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206"/>
      <c r="AY56" s="197"/>
      <c r="AZ56" s="197"/>
      <c r="BA56" s="197"/>
      <c r="BB56" s="197"/>
      <c r="BC56" s="197"/>
      <c r="BD56" s="197"/>
      <c r="BE56" s="197"/>
      <c r="BF56" s="197"/>
      <c r="BG56" s="197"/>
      <c r="BH56" s="197"/>
      <c r="BI56" s="197"/>
      <c r="BJ56" s="197"/>
      <c r="BK56" s="197"/>
      <c r="BL56" s="197"/>
      <c r="BM56" s="197"/>
      <c r="BN56" s="197"/>
      <c r="BO56" s="197"/>
      <c r="BP56" s="197"/>
      <c r="BQ56" s="197"/>
      <c r="BR56" s="197"/>
      <c r="BS56" s="197"/>
      <c r="BT56" s="197"/>
      <c r="BU56" s="197"/>
      <c r="BV56" s="197"/>
      <c r="BW56" s="204"/>
      <c r="BX56" s="178"/>
    </row>
    <row r="57" spans="1:76" ht="12.75" customHeight="1">
      <c r="A57" s="178"/>
      <c r="B57" s="205"/>
      <c r="C57" s="197"/>
      <c r="D57" s="209"/>
      <c r="E57" s="197"/>
      <c r="F57" s="475" t="s">
        <v>1342</v>
      </c>
      <c r="G57" s="475"/>
      <c r="H57" s="475"/>
      <c r="I57" s="475"/>
      <c r="J57" s="475"/>
      <c r="K57" s="475"/>
      <c r="L57" s="475"/>
      <c r="M57" s="475"/>
      <c r="N57" s="475"/>
      <c r="O57" s="475"/>
      <c r="P57" s="475"/>
      <c r="Q57" s="475"/>
      <c r="R57" s="475"/>
      <c r="S57" s="475"/>
      <c r="T57" s="475"/>
      <c r="U57" s="475"/>
      <c r="V57" s="475"/>
      <c r="W57" s="475"/>
      <c r="X57" s="475"/>
      <c r="Y57" s="197"/>
      <c r="Z57" s="206"/>
      <c r="AA57" s="197"/>
      <c r="AB57" s="209"/>
      <c r="AC57" s="197"/>
      <c r="AD57" s="475" t="s">
        <v>1344</v>
      </c>
      <c r="AE57" s="475"/>
      <c r="AF57" s="475"/>
      <c r="AG57" s="475"/>
      <c r="AH57" s="475"/>
      <c r="AI57" s="475"/>
      <c r="AJ57" s="475"/>
      <c r="AK57" s="475"/>
      <c r="AL57" s="475"/>
      <c r="AM57" s="475"/>
      <c r="AN57" s="475"/>
      <c r="AO57" s="475"/>
      <c r="AP57" s="475"/>
      <c r="AQ57" s="475"/>
      <c r="AR57" s="475"/>
      <c r="AS57" s="475"/>
      <c r="AT57" s="475"/>
      <c r="AU57" s="475"/>
      <c r="AV57" s="475"/>
      <c r="AW57" s="197"/>
      <c r="AX57" s="206"/>
      <c r="AY57" s="197"/>
      <c r="AZ57" s="209">
        <v>1</v>
      </c>
      <c r="BA57" s="197"/>
      <c r="BB57" s="475" t="s">
        <v>1345</v>
      </c>
      <c r="BC57" s="475"/>
      <c r="BD57" s="475"/>
      <c r="BE57" s="475"/>
      <c r="BF57" s="475"/>
      <c r="BG57" s="475"/>
      <c r="BH57" s="475"/>
      <c r="BI57" s="475"/>
      <c r="BJ57" s="475"/>
      <c r="BK57" s="475"/>
      <c r="BL57" s="475"/>
      <c r="BM57" s="475"/>
      <c r="BN57" s="475"/>
      <c r="BO57" s="475"/>
      <c r="BP57" s="475"/>
      <c r="BQ57" s="475"/>
      <c r="BR57" s="475"/>
      <c r="BS57" s="475"/>
      <c r="BT57" s="475"/>
      <c r="BU57" s="475"/>
      <c r="BV57" s="475"/>
      <c r="BW57" s="204"/>
      <c r="BX57" s="178"/>
    </row>
    <row r="58" spans="1:76" ht="12.75" customHeight="1">
      <c r="A58" s="178"/>
      <c r="B58" s="205"/>
      <c r="C58" s="197"/>
      <c r="D58" s="178"/>
      <c r="E58" s="197"/>
      <c r="F58" s="475"/>
      <c r="G58" s="475"/>
      <c r="H58" s="475"/>
      <c r="I58" s="475"/>
      <c r="J58" s="475"/>
      <c r="K58" s="475"/>
      <c r="L58" s="475"/>
      <c r="M58" s="475"/>
      <c r="N58" s="475"/>
      <c r="O58" s="475"/>
      <c r="P58" s="475"/>
      <c r="Q58" s="475"/>
      <c r="R58" s="475"/>
      <c r="S58" s="475"/>
      <c r="T58" s="475"/>
      <c r="U58" s="475"/>
      <c r="V58" s="475"/>
      <c r="W58" s="475"/>
      <c r="X58" s="475"/>
      <c r="Y58" s="197"/>
      <c r="Z58" s="206"/>
      <c r="AA58" s="197"/>
      <c r="AB58" s="178"/>
      <c r="AC58" s="197"/>
      <c r="AD58" s="475"/>
      <c r="AE58" s="475"/>
      <c r="AF58" s="475"/>
      <c r="AG58" s="475"/>
      <c r="AH58" s="475"/>
      <c r="AI58" s="475"/>
      <c r="AJ58" s="475"/>
      <c r="AK58" s="475"/>
      <c r="AL58" s="475"/>
      <c r="AM58" s="475"/>
      <c r="AN58" s="475"/>
      <c r="AO58" s="475"/>
      <c r="AP58" s="475"/>
      <c r="AQ58" s="475"/>
      <c r="AR58" s="475"/>
      <c r="AS58" s="475"/>
      <c r="AT58" s="475"/>
      <c r="AU58" s="475"/>
      <c r="AV58" s="475"/>
      <c r="AW58" s="197"/>
      <c r="AX58" s="206"/>
      <c r="AY58" s="197"/>
      <c r="AZ58" s="197"/>
      <c r="BA58" s="197"/>
      <c r="BB58" s="475"/>
      <c r="BC58" s="475"/>
      <c r="BD58" s="475"/>
      <c r="BE58" s="475"/>
      <c r="BF58" s="475"/>
      <c r="BG58" s="475"/>
      <c r="BH58" s="475"/>
      <c r="BI58" s="475"/>
      <c r="BJ58" s="475"/>
      <c r="BK58" s="475"/>
      <c r="BL58" s="475"/>
      <c r="BM58" s="475"/>
      <c r="BN58" s="475"/>
      <c r="BO58" s="475"/>
      <c r="BP58" s="475"/>
      <c r="BQ58" s="475"/>
      <c r="BR58" s="475"/>
      <c r="BS58" s="475"/>
      <c r="BT58" s="475"/>
      <c r="BU58" s="475"/>
      <c r="BV58" s="475"/>
      <c r="BW58" s="204"/>
      <c r="BX58" s="178"/>
    </row>
    <row r="59" spans="1:76" ht="12.75" customHeight="1">
      <c r="A59" s="178"/>
      <c r="B59" s="205"/>
      <c r="C59" s="197"/>
      <c r="D59" s="404"/>
      <c r="E59" s="405"/>
      <c r="F59" s="406"/>
      <c r="G59" s="238"/>
      <c r="H59" s="197" t="s">
        <v>1343</v>
      </c>
      <c r="I59" s="238"/>
      <c r="J59" s="238"/>
      <c r="K59" s="238"/>
      <c r="L59" s="238"/>
      <c r="M59" s="238"/>
      <c r="N59" s="238"/>
      <c r="O59" s="238"/>
      <c r="P59" s="238"/>
      <c r="Q59" s="238"/>
      <c r="R59" s="238"/>
      <c r="S59" s="238"/>
      <c r="T59" s="238"/>
      <c r="U59" s="238"/>
      <c r="V59" s="238"/>
      <c r="W59" s="238"/>
      <c r="X59" s="238"/>
      <c r="Y59" s="197"/>
      <c r="Z59" s="206"/>
      <c r="AA59" s="197"/>
      <c r="AB59" s="404"/>
      <c r="AC59" s="405"/>
      <c r="AD59" s="406"/>
      <c r="AE59" s="310"/>
      <c r="AF59" s="197" t="s">
        <v>1343</v>
      </c>
      <c r="AG59" s="310"/>
      <c r="AH59" s="310"/>
      <c r="AI59" s="310"/>
      <c r="AJ59" s="310"/>
      <c r="AK59" s="310"/>
      <c r="AL59" s="310"/>
      <c r="AM59" s="310"/>
      <c r="AN59" s="310"/>
      <c r="AO59" s="310"/>
      <c r="AP59" s="310"/>
      <c r="AQ59" s="310"/>
      <c r="AR59" s="310"/>
      <c r="AS59" s="310"/>
      <c r="AT59" s="310"/>
      <c r="AU59" s="310"/>
      <c r="AV59" s="310"/>
      <c r="AW59" s="197"/>
      <c r="AX59" s="206"/>
      <c r="AY59" s="197"/>
      <c r="AZ59" s="209">
        <v>1</v>
      </c>
      <c r="BA59" s="197"/>
      <c r="BB59" s="476" t="s">
        <v>1359</v>
      </c>
      <c r="BC59" s="476"/>
      <c r="BD59" s="476"/>
      <c r="BE59" s="476"/>
      <c r="BF59" s="476"/>
      <c r="BG59" s="476"/>
      <c r="BH59" s="476"/>
      <c r="BI59" s="476"/>
      <c r="BJ59" s="476"/>
      <c r="BK59" s="476"/>
      <c r="BL59" s="476"/>
      <c r="BM59" s="476"/>
      <c r="BN59" s="476"/>
      <c r="BO59" s="476"/>
      <c r="BP59" s="476"/>
      <c r="BQ59" s="476"/>
      <c r="BR59" s="476"/>
      <c r="BS59" s="476"/>
      <c r="BT59" s="476"/>
      <c r="BU59" s="476"/>
      <c r="BV59" s="476"/>
      <c r="BW59" s="204"/>
      <c r="BX59" s="178"/>
    </row>
    <row r="60" spans="1:76" ht="12.75" customHeight="1">
      <c r="A60" s="178"/>
      <c r="B60" s="205"/>
      <c r="C60" s="197"/>
      <c r="D60" s="380"/>
      <c r="E60" s="380"/>
      <c r="F60" s="380"/>
      <c r="G60" s="312"/>
      <c r="H60" s="197"/>
      <c r="I60" s="312"/>
      <c r="J60" s="312"/>
      <c r="K60" s="312"/>
      <c r="L60" s="312"/>
      <c r="M60" s="312"/>
      <c r="N60" s="312"/>
      <c r="O60" s="312"/>
      <c r="P60" s="312"/>
      <c r="Q60" s="312"/>
      <c r="R60" s="312"/>
      <c r="S60" s="312"/>
      <c r="T60" s="312"/>
      <c r="U60" s="312"/>
      <c r="V60" s="312"/>
      <c r="W60" s="312"/>
      <c r="X60" s="312"/>
      <c r="Y60" s="197"/>
      <c r="Z60" s="206"/>
      <c r="AA60" s="197"/>
      <c r="AB60" s="380"/>
      <c r="AC60" s="380"/>
      <c r="AD60" s="380"/>
      <c r="AE60" s="312"/>
      <c r="AF60" s="197"/>
      <c r="AG60" s="312"/>
      <c r="AH60" s="312"/>
      <c r="AI60" s="312"/>
      <c r="AJ60" s="312"/>
      <c r="AK60" s="312"/>
      <c r="AL60" s="312"/>
      <c r="AM60" s="312"/>
      <c r="AN60" s="312"/>
      <c r="AO60" s="312"/>
      <c r="AP60" s="312"/>
      <c r="AQ60" s="312"/>
      <c r="AR60" s="312"/>
      <c r="AS60" s="312"/>
      <c r="AT60" s="312"/>
      <c r="AU60" s="312"/>
      <c r="AV60" s="312"/>
      <c r="AW60" s="197"/>
      <c r="AX60" s="206"/>
      <c r="AY60" s="197"/>
      <c r="AZ60" s="239"/>
      <c r="BA60" s="197"/>
      <c r="BB60" s="476"/>
      <c r="BC60" s="476"/>
      <c r="BD60" s="476"/>
      <c r="BE60" s="476"/>
      <c r="BF60" s="476"/>
      <c r="BG60" s="476"/>
      <c r="BH60" s="476"/>
      <c r="BI60" s="476"/>
      <c r="BJ60" s="476"/>
      <c r="BK60" s="476"/>
      <c r="BL60" s="476"/>
      <c r="BM60" s="476"/>
      <c r="BN60" s="476"/>
      <c r="BO60" s="476"/>
      <c r="BP60" s="476"/>
      <c r="BQ60" s="476"/>
      <c r="BR60" s="476"/>
      <c r="BS60" s="476"/>
      <c r="BT60" s="476"/>
      <c r="BU60" s="476"/>
      <c r="BV60" s="476"/>
      <c r="BW60" s="204"/>
      <c r="BX60" s="178"/>
    </row>
    <row r="61" spans="1:76" ht="12.75" customHeight="1">
      <c r="A61" s="178"/>
      <c r="B61" s="205"/>
      <c r="C61" s="197"/>
      <c r="D61" s="380"/>
      <c r="E61" s="380"/>
      <c r="F61" s="380"/>
      <c r="G61" s="312"/>
      <c r="H61" s="197"/>
      <c r="I61" s="312"/>
      <c r="J61" s="312"/>
      <c r="K61" s="312"/>
      <c r="L61" s="312"/>
      <c r="M61" s="312"/>
      <c r="N61" s="312"/>
      <c r="O61" s="312"/>
      <c r="P61" s="312"/>
      <c r="Q61" s="312"/>
      <c r="R61" s="312"/>
      <c r="S61" s="312"/>
      <c r="T61" s="312"/>
      <c r="U61" s="312"/>
      <c r="V61" s="312"/>
      <c r="W61" s="312"/>
      <c r="X61" s="312"/>
      <c r="Y61" s="197"/>
      <c r="Z61" s="206"/>
      <c r="AA61" s="197"/>
      <c r="AB61" s="380"/>
      <c r="AC61" s="380"/>
      <c r="AD61" s="380"/>
      <c r="AE61" s="312"/>
      <c r="AF61" s="197"/>
      <c r="AG61" s="312"/>
      <c r="AH61" s="312"/>
      <c r="AI61" s="312"/>
      <c r="AJ61" s="312"/>
      <c r="AK61" s="312"/>
      <c r="AL61" s="312"/>
      <c r="AM61" s="312"/>
      <c r="AN61" s="312"/>
      <c r="AO61" s="312"/>
      <c r="AP61" s="312"/>
      <c r="AQ61" s="312"/>
      <c r="AR61" s="312"/>
      <c r="AS61" s="312"/>
      <c r="AT61" s="312"/>
      <c r="AU61" s="312"/>
      <c r="AV61" s="312"/>
      <c r="AW61" s="197"/>
      <c r="AX61" s="206"/>
      <c r="AY61" s="197"/>
      <c r="AZ61" s="239"/>
      <c r="BA61" s="197"/>
      <c r="BB61" s="476"/>
      <c r="BC61" s="476"/>
      <c r="BD61" s="476"/>
      <c r="BE61" s="476"/>
      <c r="BF61" s="476"/>
      <c r="BG61" s="476"/>
      <c r="BH61" s="476"/>
      <c r="BI61" s="476"/>
      <c r="BJ61" s="476"/>
      <c r="BK61" s="476"/>
      <c r="BL61" s="476"/>
      <c r="BM61" s="476"/>
      <c r="BN61" s="476"/>
      <c r="BO61" s="476"/>
      <c r="BP61" s="476"/>
      <c r="BQ61" s="476"/>
      <c r="BR61" s="476"/>
      <c r="BS61" s="476"/>
      <c r="BT61" s="476"/>
      <c r="BU61" s="476"/>
      <c r="BV61" s="476"/>
      <c r="BW61" s="204"/>
      <c r="BX61" s="178"/>
    </row>
    <row r="62" spans="1:76" ht="12.75" customHeight="1">
      <c r="A62" s="178"/>
      <c r="B62" s="205"/>
      <c r="C62" s="197"/>
      <c r="D62" s="178"/>
      <c r="E62" s="197"/>
      <c r="F62" s="238"/>
      <c r="G62" s="238"/>
      <c r="H62" s="238"/>
      <c r="I62" s="238"/>
      <c r="J62" s="238"/>
      <c r="K62" s="238"/>
      <c r="L62" s="238"/>
      <c r="M62" s="238"/>
      <c r="N62" s="238"/>
      <c r="O62" s="238"/>
      <c r="P62" s="238"/>
      <c r="Q62" s="238"/>
      <c r="R62" s="238"/>
      <c r="S62" s="238"/>
      <c r="T62" s="238"/>
      <c r="U62" s="238"/>
      <c r="V62" s="238"/>
      <c r="W62" s="238"/>
      <c r="X62" s="238"/>
      <c r="Y62" s="197"/>
      <c r="Z62" s="206"/>
      <c r="AA62" s="197"/>
      <c r="AB62" s="197"/>
      <c r="AC62" s="197"/>
      <c r="AD62" s="240"/>
      <c r="AE62" s="240"/>
      <c r="AF62" s="240"/>
      <c r="AG62" s="240"/>
      <c r="AH62" s="240"/>
      <c r="AI62" s="240"/>
      <c r="AJ62" s="240"/>
      <c r="AK62" s="240"/>
      <c r="AL62" s="240"/>
      <c r="AM62" s="240"/>
      <c r="AN62" s="240"/>
      <c r="AO62" s="240"/>
      <c r="AP62" s="240"/>
      <c r="AQ62" s="240"/>
      <c r="AR62" s="240"/>
      <c r="AS62" s="240"/>
      <c r="AT62" s="240"/>
      <c r="AU62" s="240"/>
      <c r="AV62" s="240"/>
      <c r="AW62" s="197"/>
      <c r="AX62" s="206"/>
      <c r="AY62" s="197"/>
      <c r="AZ62" s="197"/>
      <c r="BA62" s="197"/>
      <c r="BB62" s="476"/>
      <c r="BC62" s="476"/>
      <c r="BD62" s="476"/>
      <c r="BE62" s="476"/>
      <c r="BF62" s="476"/>
      <c r="BG62" s="476"/>
      <c r="BH62" s="476"/>
      <c r="BI62" s="476"/>
      <c r="BJ62" s="476"/>
      <c r="BK62" s="476"/>
      <c r="BL62" s="476"/>
      <c r="BM62" s="476"/>
      <c r="BN62" s="476"/>
      <c r="BO62" s="476"/>
      <c r="BP62" s="476"/>
      <c r="BQ62" s="476"/>
      <c r="BR62" s="476"/>
      <c r="BS62" s="476"/>
      <c r="BT62" s="476"/>
      <c r="BU62" s="476"/>
      <c r="BV62" s="476"/>
      <c r="BW62" s="204"/>
      <c r="BX62" s="178"/>
    </row>
    <row r="63" spans="1:76" ht="12.75" customHeight="1">
      <c r="A63" s="178"/>
      <c r="B63" s="205"/>
      <c r="C63" s="197"/>
      <c r="D63" s="314"/>
      <c r="E63" s="197"/>
      <c r="F63" s="310"/>
      <c r="G63" s="311"/>
      <c r="H63" s="311"/>
      <c r="I63" s="311"/>
      <c r="J63" s="311"/>
      <c r="K63" s="311"/>
      <c r="L63" s="311"/>
      <c r="M63" s="311"/>
      <c r="N63" s="311"/>
      <c r="O63" s="311"/>
      <c r="P63" s="311"/>
      <c r="Q63" s="311"/>
      <c r="R63" s="311"/>
      <c r="S63" s="311"/>
      <c r="T63" s="311"/>
      <c r="U63" s="311"/>
      <c r="V63" s="311"/>
      <c r="W63" s="311"/>
      <c r="X63" s="311"/>
      <c r="Y63" s="197"/>
      <c r="Z63" s="206"/>
      <c r="AA63" s="197"/>
      <c r="AB63" s="239"/>
      <c r="AC63" s="197"/>
      <c r="AD63" s="240"/>
      <c r="AE63" s="240"/>
      <c r="AF63" s="240"/>
      <c r="AG63" s="240"/>
      <c r="AH63" s="240"/>
      <c r="AI63" s="240"/>
      <c r="AJ63" s="240"/>
      <c r="AK63" s="240"/>
      <c r="AL63" s="240"/>
      <c r="AM63" s="240"/>
      <c r="AN63" s="240"/>
      <c r="AO63" s="240"/>
      <c r="AP63" s="240"/>
      <c r="AQ63" s="240"/>
      <c r="AR63" s="240"/>
      <c r="AS63" s="240"/>
      <c r="AT63" s="240"/>
      <c r="AU63" s="240"/>
      <c r="AV63" s="240"/>
      <c r="AW63" s="197"/>
      <c r="AX63" s="206"/>
      <c r="AY63" s="197"/>
      <c r="AZ63" s="209">
        <v>1</v>
      </c>
      <c r="BA63" s="197"/>
      <c r="BB63" s="467" t="s">
        <v>1382</v>
      </c>
      <c r="BC63" s="467"/>
      <c r="BD63" s="467"/>
      <c r="BE63" s="467"/>
      <c r="BF63" s="467"/>
      <c r="BG63" s="467"/>
      <c r="BH63" s="467"/>
      <c r="BI63" s="467"/>
      <c r="BJ63" s="467"/>
      <c r="BK63" s="467"/>
      <c r="BL63" s="467"/>
      <c r="BM63" s="467"/>
      <c r="BN63" s="467"/>
      <c r="BO63" s="467"/>
      <c r="BP63" s="467"/>
      <c r="BQ63" s="467"/>
      <c r="BR63" s="467"/>
      <c r="BS63" s="467"/>
      <c r="BT63" s="467"/>
      <c r="BU63" s="467"/>
      <c r="BV63" s="467"/>
      <c r="BW63" s="204"/>
      <c r="BX63" s="178"/>
    </row>
    <row r="64" spans="1:76" ht="12.75" customHeight="1">
      <c r="A64" s="178"/>
      <c r="B64" s="205"/>
      <c r="C64" s="197"/>
      <c r="D64" s="314"/>
      <c r="E64" s="197"/>
      <c r="F64" s="386"/>
      <c r="G64" s="311"/>
      <c r="H64" s="311"/>
      <c r="I64" s="311"/>
      <c r="J64" s="311"/>
      <c r="K64" s="311"/>
      <c r="L64" s="311"/>
      <c r="M64" s="311"/>
      <c r="N64" s="311"/>
      <c r="O64" s="311"/>
      <c r="P64" s="311"/>
      <c r="Q64" s="311"/>
      <c r="R64" s="311"/>
      <c r="S64" s="311"/>
      <c r="T64" s="311"/>
      <c r="U64" s="311"/>
      <c r="V64" s="311"/>
      <c r="W64" s="311"/>
      <c r="X64" s="311"/>
      <c r="Y64" s="197"/>
      <c r="Z64" s="206"/>
      <c r="AA64" s="197"/>
      <c r="AB64" s="239"/>
      <c r="AC64" s="197"/>
      <c r="AD64" s="240"/>
      <c r="AE64" s="240"/>
      <c r="AF64" s="240"/>
      <c r="AG64" s="240"/>
      <c r="AH64" s="240"/>
      <c r="AI64" s="240"/>
      <c r="AJ64" s="240"/>
      <c r="AK64" s="240"/>
      <c r="AL64" s="240"/>
      <c r="AM64" s="240"/>
      <c r="AN64" s="240"/>
      <c r="AO64" s="240"/>
      <c r="AP64" s="240"/>
      <c r="AQ64" s="240"/>
      <c r="AR64" s="240"/>
      <c r="AS64" s="240"/>
      <c r="AT64" s="240"/>
      <c r="AU64" s="240"/>
      <c r="AV64" s="240"/>
      <c r="AW64" s="197"/>
      <c r="AX64" s="206"/>
      <c r="AY64" s="197"/>
      <c r="AZ64" s="314"/>
      <c r="BA64" s="19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204"/>
      <c r="BX64" s="178"/>
    </row>
    <row r="65" spans="1:76" ht="12.75" customHeight="1">
      <c r="A65" s="178"/>
      <c r="B65" s="205"/>
      <c r="C65" s="197"/>
      <c r="D65" s="314"/>
      <c r="E65" s="197"/>
      <c r="F65" s="312"/>
      <c r="G65" s="311"/>
      <c r="H65" s="311"/>
      <c r="I65" s="311"/>
      <c r="J65" s="311"/>
      <c r="K65" s="311"/>
      <c r="L65" s="311"/>
      <c r="M65" s="311"/>
      <c r="N65" s="311"/>
      <c r="O65" s="311"/>
      <c r="P65" s="311"/>
      <c r="Q65" s="311"/>
      <c r="R65" s="311"/>
      <c r="S65" s="311"/>
      <c r="T65" s="311"/>
      <c r="U65" s="311"/>
      <c r="V65" s="311"/>
      <c r="W65" s="311"/>
      <c r="X65" s="311"/>
      <c r="Y65" s="197"/>
      <c r="Z65" s="206"/>
      <c r="AA65" s="197"/>
      <c r="AB65" s="239"/>
      <c r="AC65" s="197"/>
      <c r="AD65" s="240"/>
      <c r="AE65" s="240"/>
      <c r="AF65" s="240"/>
      <c r="AG65" s="240"/>
      <c r="AH65" s="240"/>
      <c r="AI65" s="240"/>
      <c r="AJ65" s="240"/>
      <c r="AK65" s="240"/>
      <c r="AL65" s="240"/>
      <c r="AM65" s="240"/>
      <c r="AN65" s="240"/>
      <c r="AO65" s="240"/>
      <c r="AP65" s="240"/>
      <c r="AQ65" s="240"/>
      <c r="AR65" s="240"/>
      <c r="AS65" s="240"/>
      <c r="AT65" s="240"/>
      <c r="AU65" s="240"/>
      <c r="AV65" s="240"/>
      <c r="AW65" s="197"/>
      <c r="AX65" s="206"/>
      <c r="AY65" s="197"/>
      <c r="AZ65" s="239"/>
      <c r="BA65" s="19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204"/>
      <c r="BX65" s="178"/>
    </row>
    <row r="66" spans="1:76" ht="12.75" customHeight="1">
      <c r="A66" s="178"/>
      <c r="B66" s="205"/>
      <c r="C66" s="197"/>
      <c r="D66" s="197"/>
      <c r="E66" s="197"/>
      <c r="F66" s="311"/>
      <c r="G66" s="311"/>
      <c r="H66" s="311"/>
      <c r="I66" s="311"/>
      <c r="J66" s="311"/>
      <c r="K66" s="311"/>
      <c r="L66" s="311"/>
      <c r="M66" s="311"/>
      <c r="N66" s="311"/>
      <c r="O66" s="311"/>
      <c r="P66" s="311"/>
      <c r="Q66" s="311"/>
      <c r="R66" s="311"/>
      <c r="S66" s="311"/>
      <c r="T66" s="311"/>
      <c r="U66" s="311"/>
      <c r="V66" s="311"/>
      <c r="W66" s="311"/>
      <c r="X66" s="311"/>
      <c r="Y66" s="197"/>
      <c r="Z66" s="206"/>
      <c r="AA66" s="197"/>
      <c r="AB66" s="197"/>
      <c r="AC66" s="197"/>
      <c r="AD66" s="240"/>
      <c r="AE66" s="240"/>
      <c r="AF66" s="240"/>
      <c r="AG66" s="240"/>
      <c r="AH66" s="240"/>
      <c r="AI66" s="240"/>
      <c r="AJ66" s="240"/>
      <c r="AK66" s="240"/>
      <c r="AL66" s="240"/>
      <c r="AM66" s="240"/>
      <c r="AN66" s="240"/>
      <c r="AO66" s="240"/>
      <c r="AP66" s="240"/>
      <c r="AQ66" s="240"/>
      <c r="AR66" s="240"/>
      <c r="AS66" s="240"/>
      <c r="AT66" s="240"/>
      <c r="AU66" s="240"/>
      <c r="AV66" s="240"/>
      <c r="AW66" s="197"/>
      <c r="AX66" s="206"/>
      <c r="AY66" s="197"/>
      <c r="AZ66" s="197"/>
      <c r="BA66" s="19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204"/>
      <c r="BX66" s="178"/>
    </row>
    <row r="67" spans="1:76" ht="12.75" customHeight="1">
      <c r="A67" s="178"/>
      <c r="B67" s="205"/>
      <c r="C67" s="197"/>
      <c r="D67" s="241"/>
      <c r="E67" s="241"/>
      <c r="F67" s="241"/>
      <c r="G67" s="197"/>
      <c r="H67" s="178"/>
      <c r="I67" s="197"/>
      <c r="J67" s="197"/>
      <c r="K67" s="197"/>
      <c r="L67" s="197"/>
      <c r="M67" s="197"/>
      <c r="N67" s="197"/>
      <c r="O67" s="197"/>
      <c r="P67" s="197"/>
      <c r="Q67" s="197"/>
      <c r="R67" s="238"/>
      <c r="S67" s="238"/>
      <c r="T67" s="238"/>
      <c r="U67" s="238"/>
      <c r="V67" s="238"/>
      <c r="W67" s="238"/>
      <c r="X67" s="238"/>
      <c r="Y67" s="197"/>
      <c r="Z67" s="206"/>
      <c r="AA67" s="197"/>
      <c r="AB67" s="239"/>
      <c r="AC67" s="197"/>
      <c r="AD67" s="240"/>
      <c r="AE67" s="240"/>
      <c r="AF67" s="240"/>
      <c r="AG67" s="240"/>
      <c r="AH67" s="240"/>
      <c r="AI67" s="240"/>
      <c r="AJ67" s="240"/>
      <c r="AK67" s="240"/>
      <c r="AL67" s="240"/>
      <c r="AM67" s="240"/>
      <c r="AN67" s="240"/>
      <c r="AO67" s="240"/>
      <c r="AP67" s="240"/>
      <c r="AQ67" s="240"/>
      <c r="AR67" s="240"/>
      <c r="AS67" s="240"/>
      <c r="AT67" s="240"/>
      <c r="AU67" s="240"/>
      <c r="AV67" s="240"/>
      <c r="AW67" s="197"/>
      <c r="AX67" s="206"/>
      <c r="AY67" s="197"/>
      <c r="AZ67" s="209">
        <v>1</v>
      </c>
      <c r="BA67" s="197"/>
      <c r="BB67" s="474" t="s">
        <v>1341</v>
      </c>
      <c r="BC67" s="474"/>
      <c r="BD67" s="474"/>
      <c r="BE67" s="474"/>
      <c r="BF67" s="474"/>
      <c r="BG67" s="474"/>
      <c r="BH67" s="474"/>
      <c r="BI67" s="474"/>
      <c r="BJ67" s="474"/>
      <c r="BK67" s="474"/>
      <c r="BL67" s="474"/>
      <c r="BM67" s="474"/>
      <c r="BN67" s="474"/>
      <c r="BO67" s="474"/>
      <c r="BP67" s="474"/>
      <c r="BQ67" s="474"/>
      <c r="BR67" s="474"/>
      <c r="BS67" s="474"/>
      <c r="BT67" s="474"/>
      <c r="BU67" s="474"/>
      <c r="BV67" s="474"/>
      <c r="BW67" s="204"/>
      <c r="BX67" s="178"/>
    </row>
    <row r="68" spans="1:76" ht="12.75" customHeight="1">
      <c r="A68" s="178"/>
      <c r="B68" s="205"/>
      <c r="C68" s="197"/>
      <c r="D68" s="241"/>
      <c r="E68" s="241"/>
      <c r="F68" s="241"/>
      <c r="G68" s="197"/>
      <c r="H68" s="178"/>
      <c r="I68" s="197"/>
      <c r="J68" s="197"/>
      <c r="K68" s="197"/>
      <c r="L68" s="197"/>
      <c r="M68" s="197"/>
      <c r="N68" s="197"/>
      <c r="O68" s="197"/>
      <c r="P68" s="197"/>
      <c r="Q68" s="197"/>
      <c r="R68" s="312"/>
      <c r="S68" s="312"/>
      <c r="T68" s="312"/>
      <c r="U68" s="312"/>
      <c r="V68" s="312"/>
      <c r="W68" s="312"/>
      <c r="X68" s="312"/>
      <c r="Y68" s="197"/>
      <c r="Z68" s="206"/>
      <c r="AA68" s="197"/>
      <c r="AB68" s="239"/>
      <c r="AC68" s="197"/>
      <c r="AD68" s="240"/>
      <c r="AE68" s="240"/>
      <c r="AF68" s="240"/>
      <c r="AG68" s="240"/>
      <c r="AH68" s="240"/>
      <c r="AI68" s="240"/>
      <c r="AJ68" s="240"/>
      <c r="AK68" s="240"/>
      <c r="AL68" s="240"/>
      <c r="AM68" s="240"/>
      <c r="AN68" s="240"/>
      <c r="AO68" s="240"/>
      <c r="AP68" s="240"/>
      <c r="AQ68" s="240"/>
      <c r="AR68" s="240"/>
      <c r="AS68" s="240"/>
      <c r="AT68" s="240"/>
      <c r="AU68" s="240"/>
      <c r="AV68" s="240"/>
      <c r="AW68" s="197"/>
      <c r="AX68" s="206"/>
      <c r="AY68" s="197"/>
      <c r="AZ68" s="239"/>
      <c r="BA68" s="197"/>
      <c r="BB68" s="474"/>
      <c r="BC68" s="474"/>
      <c r="BD68" s="474"/>
      <c r="BE68" s="474"/>
      <c r="BF68" s="474"/>
      <c r="BG68" s="474"/>
      <c r="BH68" s="474"/>
      <c r="BI68" s="474"/>
      <c r="BJ68" s="474"/>
      <c r="BK68" s="474"/>
      <c r="BL68" s="474"/>
      <c r="BM68" s="474"/>
      <c r="BN68" s="474"/>
      <c r="BO68" s="474"/>
      <c r="BP68" s="474"/>
      <c r="BQ68" s="474"/>
      <c r="BR68" s="474"/>
      <c r="BS68" s="474"/>
      <c r="BT68" s="474"/>
      <c r="BU68" s="474"/>
      <c r="BV68" s="474"/>
      <c r="BW68" s="204"/>
      <c r="BX68" s="178"/>
    </row>
    <row r="69" spans="1:76" s="320" customFormat="1" ht="12.75" customHeight="1">
      <c r="A69" s="245"/>
      <c r="B69" s="315"/>
      <c r="C69" s="208"/>
      <c r="D69" s="208"/>
      <c r="E69" s="208"/>
      <c r="F69" s="316"/>
      <c r="G69" s="316"/>
      <c r="H69" s="316"/>
      <c r="I69" s="316"/>
      <c r="J69" s="316"/>
      <c r="K69" s="316"/>
      <c r="L69" s="316"/>
      <c r="M69" s="316"/>
      <c r="N69" s="316"/>
      <c r="O69" s="316"/>
      <c r="P69" s="316"/>
      <c r="Q69" s="316"/>
      <c r="R69" s="316"/>
      <c r="S69" s="316"/>
      <c r="T69" s="316"/>
      <c r="U69" s="316"/>
      <c r="V69" s="316"/>
      <c r="W69" s="316"/>
      <c r="X69" s="316"/>
      <c r="Y69" s="208"/>
      <c r="Z69" s="317"/>
      <c r="AA69" s="208"/>
      <c r="AB69" s="208"/>
      <c r="AC69" s="208"/>
      <c r="AD69" s="318"/>
      <c r="AE69" s="318"/>
      <c r="AF69" s="318"/>
      <c r="AG69" s="318"/>
      <c r="AH69" s="318"/>
      <c r="AI69" s="318"/>
      <c r="AJ69" s="318"/>
      <c r="AK69" s="318"/>
      <c r="AL69" s="318"/>
      <c r="AM69" s="318"/>
      <c r="AN69" s="318"/>
      <c r="AO69" s="318"/>
      <c r="AP69" s="318"/>
      <c r="AQ69" s="318"/>
      <c r="AR69" s="318"/>
      <c r="AS69" s="318"/>
      <c r="AT69" s="318"/>
      <c r="AU69" s="318"/>
      <c r="AV69" s="318"/>
      <c r="AW69" s="208"/>
      <c r="AX69" s="317"/>
      <c r="AY69" s="208"/>
      <c r="AZ69" s="208"/>
      <c r="BA69" s="208"/>
      <c r="BB69" s="474"/>
      <c r="BC69" s="474"/>
      <c r="BD69" s="474"/>
      <c r="BE69" s="474"/>
      <c r="BF69" s="474"/>
      <c r="BG69" s="474"/>
      <c r="BH69" s="474"/>
      <c r="BI69" s="474"/>
      <c r="BJ69" s="474"/>
      <c r="BK69" s="474"/>
      <c r="BL69" s="474"/>
      <c r="BM69" s="474"/>
      <c r="BN69" s="474"/>
      <c r="BO69" s="474"/>
      <c r="BP69" s="474"/>
      <c r="BQ69" s="474"/>
      <c r="BR69" s="474"/>
      <c r="BS69" s="474"/>
      <c r="BT69" s="474"/>
      <c r="BU69" s="474"/>
      <c r="BV69" s="474"/>
      <c r="BW69" s="319"/>
      <c r="BX69" s="245"/>
    </row>
    <row r="70" spans="1:76" ht="12.75" customHeight="1">
      <c r="A70" s="178"/>
      <c r="B70" s="205"/>
      <c r="C70" s="197"/>
      <c r="D70" s="239"/>
      <c r="E70" s="197"/>
      <c r="F70" s="238"/>
      <c r="G70" s="238"/>
      <c r="H70" s="238"/>
      <c r="I70" s="238"/>
      <c r="J70" s="238"/>
      <c r="K70" s="238"/>
      <c r="L70" s="238"/>
      <c r="M70" s="238"/>
      <c r="N70" s="238"/>
      <c r="O70" s="238"/>
      <c r="P70" s="238"/>
      <c r="Q70" s="238"/>
      <c r="R70" s="238"/>
      <c r="S70" s="238"/>
      <c r="T70" s="238"/>
      <c r="U70" s="238"/>
      <c r="V70" s="238"/>
      <c r="W70" s="238"/>
      <c r="X70" s="238"/>
      <c r="Y70" s="197"/>
      <c r="Z70" s="206"/>
      <c r="AA70" s="197"/>
      <c r="AB70" s="239"/>
      <c r="AC70" s="197"/>
      <c r="AD70" s="240"/>
      <c r="AE70" s="240"/>
      <c r="AF70" s="240"/>
      <c r="AG70" s="240"/>
      <c r="AH70" s="240"/>
      <c r="AI70" s="240"/>
      <c r="AJ70" s="240"/>
      <c r="AK70" s="240"/>
      <c r="AL70" s="240"/>
      <c r="AM70" s="240"/>
      <c r="AN70" s="240"/>
      <c r="AO70" s="240"/>
      <c r="AP70" s="240"/>
      <c r="AQ70" s="240"/>
      <c r="AR70" s="240"/>
      <c r="AS70" s="240"/>
      <c r="AT70" s="240"/>
      <c r="AU70" s="240"/>
      <c r="AV70" s="240"/>
      <c r="AW70" s="197"/>
      <c r="AX70" s="206"/>
      <c r="AY70" s="197"/>
      <c r="AZ70" s="209">
        <v>1</v>
      </c>
      <c r="BA70" s="197"/>
      <c r="BB70" s="467" t="s">
        <v>1383</v>
      </c>
      <c r="BC70" s="467"/>
      <c r="BD70" s="467"/>
      <c r="BE70" s="467"/>
      <c r="BF70" s="467"/>
      <c r="BG70" s="467"/>
      <c r="BH70" s="467"/>
      <c r="BI70" s="467"/>
      <c r="BJ70" s="467"/>
      <c r="BK70" s="467"/>
      <c r="BL70" s="467"/>
      <c r="BM70" s="467"/>
      <c r="BN70" s="467"/>
      <c r="BO70" s="467"/>
      <c r="BP70" s="467"/>
      <c r="BQ70" s="467"/>
      <c r="BR70" s="467"/>
      <c r="BS70" s="467"/>
      <c r="BT70" s="467"/>
      <c r="BU70" s="467"/>
      <c r="BV70" s="467"/>
      <c r="BW70" s="204"/>
      <c r="BX70" s="178"/>
    </row>
    <row r="71" spans="1:76" ht="12.75" customHeight="1">
      <c r="A71" s="178"/>
      <c r="B71" s="205"/>
      <c r="C71" s="197"/>
      <c r="D71" s="239"/>
      <c r="E71" s="197"/>
      <c r="F71" s="312"/>
      <c r="G71" s="312"/>
      <c r="H71" s="312"/>
      <c r="I71" s="312"/>
      <c r="J71" s="312"/>
      <c r="K71" s="312"/>
      <c r="L71" s="312"/>
      <c r="M71" s="312"/>
      <c r="N71" s="312"/>
      <c r="O71" s="312"/>
      <c r="P71" s="312"/>
      <c r="Q71" s="312"/>
      <c r="R71" s="312"/>
      <c r="S71" s="312"/>
      <c r="T71" s="312"/>
      <c r="U71" s="312"/>
      <c r="V71" s="312"/>
      <c r="W71" s="312"/>
      <c r="X71" s="312"/>
      <c r="Y71" s="197"/>
      <c r="Z71" s="206"/>
      <c r="AA71" s="197"/>
      <c r="AB71" s="239"/>
      <c r="AC71" s="197"/>
      <c r="AD71" s="240"/>
      <c r="AE71" s="240"/>
      <c r="AF71" s="240"/>
      <c r="AG71" s="240"/>
      <c r="AH71" s="240"/>
      <c r="AI71" s="240"/>
      <c r="AJ71" s="240"/>
      <c r="AK71" s="240"/>
      <c r="AL71" s="240"/>
      <c r="AM71" s="240"/>
      <c r="AN71" s="240"/>
      <c r="AO71" s="240"/>
      <c r="AP71" s="240"/>
      <c r="AQ71" s="240"/>
      <c r="AR71" s="240"/>
      <c r="AS71" s="240"/>
      <c r="AT71" s="240"/>
      <c r="AU71" s="240"/>
      <c r="AV71" s="240"/>
      <c r="AW71" s="197"/>
      <c r="AX71" s="206"/>
      <c r="AY71" s="197"/>
      <c r="AZ71" s="239"/>
      <c r="BA71" s="197"/>
      <c r="BB71" s="467"/>
      <c r="BC71" s="467"/>
      <c r="BD71" s="467"/>
      <c r="BE71" s="467"/>
      <c r="BF71" s="467"/>
      <c r="BG71" s="467"/>
      <c r="BH71" s="467"/>
      <c r="BI71" s="467"/>
      <c r="BJ71" s="467"/>
      <c r="BK71" s="467"/>
      <c r="BL71" s="467"/>
      <c r="BM71" s="467"/>
      <c r="BN71" s="467"/>
      <c r="BO71" s="467"/>
      <c r="BP71" s="467"/>
      <c r="BQ71" s="467"/>
      <c r="BR71" s="467"/>
      <c r="BS71" s="467"/>
      <c r="BT71" s="467"/>
      <c r="BU71" s="467"/>
      <c r="BV71" s="467"/>
      <c r="BW71" s="204"/>
      <c r="BX71" s="178"/>
    </row>
    <row r="72" spans="1:76" ht="12.75" customHeight="1">
      <c r="A72" s="178"/>
      <c r="B72" s="205"/>
      <c r="C72" s="197"/>
      <c r="D72" s="197"/>
      <c r="E72" s="197"/>
      <c r="F72" s="238"/>
      <c r="G72" s="238"/>
      <c r="H72" s="238"/>
      <c r="I72" s="238"/>
      <c r="J72" s="238"/>
      <c r="K72" s="238"/>
      <c r="L72" s="238"/>
      <c r="M72" s="238"/>
      <c r="N72" s="238"/>
      <c r="O72" s="238"/>
      <c r="P72" s="238"/>
      <c r="Q72" s="238"/>
      <c r="R72" s="238"/>
      <c r="S72" s="238"/>
      <c r="T72" s="238"/>
      <c r="U72" s="238"/>
      <c r="V72" s="238"/>
      <c r="W72" s="238"/>
      <c r="X72" s="238"/>
      <c r="Y72" s="197"/>
      <c r="Z72" s="206"/>
      <c r="AA72" s="197"/>
      <c r="AB72" s="197"/>
      <c r="AC72" s="197"/>
      <c r="AD72" s="240"/>
      <c r="AE72" s="240"/>
      <c r="AF72" s="240"/>
      <c r="AG72" s="240"/>
      <c r="AH72" s="240"/>
      <c r="AI72" s="240"/>
      <c r="AJ72" s="240"/>
      <c r="AK72" s="240"/>
      <c r="AL72" s="240"/>
      <c r="AM72" s="240"/>
      <c r="AN72" s="240"/>
      <c r="AO72" s="240"/>
      <c r="AP72" s="240"/>
      <c r="AQ72" s="240"/>
      <c r="AR72" s="240"/>
      <c r="AS72" s="240"/>
      <c r="AT72" s="240"/>
      <c r="AU72" s="240"/>
      <c r="AV72" s="240"/>
      <c r="AW72" s="197"/>
      <c r="AX72" s="206"/>
      <c r="AY72" s="197"/>
      <c r="AZ72" s="197"/>
      <c r="BA72" s="197"/>
      <c r="BB72" s="467"/>
      <c r="BC72" s="467"/>
      <c r="BD72" s="467"/>
      <c r="BE72" s="467"/>
      <c r="BF72" s="467"/>
      <c r="BG72" s="467"/>
      <c r="BH72" s="467"/>
      <c r="BI72" s="467"/>
      <c r="BJ72" s="467"/>
      <c r="BK72" s="467"/>
      <c r="BL72" s="467"/>
      <c r="BM72" s="467"/>
      <c r="BN72" s="467"/>
      <c r="BO72" s="467"/>
      <c r="BP72" s="467"/>
      <c r="BQ72" s="467"/>
      <c r="BR72" s="467"/>
      <c r="BS72" s="467"/>
      <c r="BT72" s="467"/>
      <c r="BU72" s="467"/>
      <c r="BV72" s="467"/>
      <c r="BW72" s="204"/>
      <c r="BX72" s="178"/>
    </row>
    <row r="73" spans="1:76" ht="12.75" customHeight="1">
      <c r="A73" s="178"/>
      <c r="B73" s="205"/>
      <c r="C73" s="197"/>
      <c r="D73" s="241"/>
      <c r="E73" s="241"/>
      <c r="F73" s="241"/>
      <c r="G73" s="197"/>
      <c r="H73" s="197"/>
      <c r="I73" s="197"/>
      <c r="J73" s="197"/>
      <c r="K73" s="197"/>
      <c r="L73" s="197"/>
      <c r="M73" s="197"/>
      <c r="N73" s="197"/>
      <c r="O73" s="197"/>
      <c r="P73" s="197"/>
      <c r="Q73" s="197"/>
      <c r="R73" s="197"/>
      <c r="S73" s="197"/>
      <c r="T73" s="197"/>
      <c r="U73" s="197"/>
      <c r="V73" s="197"/>
      <c r="W73" s="197"/>
      <c r="X73" s="197"/>
      <c r="Y73" s="197"/>
      <c r="Z73" s="206"/>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206"/>
      <c r="AY73" s="197"/>
      <c r="AZ73" s="209">
        <v>1</v>
      </c>
      <c r="BA73" s="197"/>
      <c r="BB73" s="467" t="s">
        <v>1384</v>
      </c>
      <c r="BC73" s="467"/>
      <c r="BD73" s="467"/>
      <c r="BE73" s="467"/>
      <c r="BF73" s="467"/>
      <c r="BG73" s="467"/>
      <c r="BH73" s="467"/>
      <c r="BI73" s="467"/>
      <c r="BJ73" s="467"/>
      <c r="BK73" s="467"/>
      <c r="BL73" s="467"/>
      <c r="BM73" s="467"/>
      <c r="BN73" s="467"/>
      <c r="BO73" s="467"/>
      <c r="BP73" s="467"/>
      <c r="BQ73" s="467"/>
      <c r="BR73" s="467"/>
      <c r="BS73" s="467"/>
      <c r="BT73" s="467"/>
      <c r="BU73" s="467"/>
      <c r="BV73" s="467"/>
      <c r="BW73" s="204"/>
      <c r="BX73" s="178"/>
    </row>
    <row r="74" spans="1:76" ht="12.75" customHeight="1">
      <c r="A74" s="178"/>
      <c r="B74" s="205"/>
      <c r="C74" s="197"/>
      <c r="D74" s="241"/>
      <c r="E74" s="241"/>
      <c r="F74" s="241"/>
      <c r="G74" s="197"/>
      <c r="H74" s="197"/>
      <c r="I74" s="197"/>
      <c r="J74" s="197"/>
      <c r="K74" s="197"/>
      <c r="L74" s="197"/>
      <c r="M74" s="197"/>
      <c r="N74" s="197"/>
      <c r="O74" s="197"/>
      <c r="P74" s="197"/>
      <c r="Q74" s="197"/>
      <c r="R74" s="197"/>
      <c r="S74" s="197"/>
      <c r="T74" s="197"/>
      <c r="U74" s="197"/>
      <c r="V74" s="197"/>
      <c r="W74" s="197"/>
      <c r="X74" s="197"/>
      <c r="Y74" s="197"/>
      <c r="Z74" s="206"/>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206"/>
      <c r="AY74" s="197"/>
      <c r="AZ74" s="239"/>
      <c r="BA74" s="197"/>
      <c r="BB74" s="467"/>
      <c r="BC74" s="467"/>
      <c r="BD74" s="467"/>
      <c r="BE74" s="467"/>
      <c r="BF74" s="467"/>
      <c r="BG74" s="467"/>
      <c r="BH74" s="467"/>
      <c r="BI74" s="467"/>
      <c r="BJ74" s="467"/>
      <c r="BK74" s="467"/>
      <c r="BL74" s="467"/>
      <c r="BM74" s="467"/>
      <c r="BN74" s="467"/>
      <c r="BO74" s="467"/>
      <c r="BP74" s="467"/>
      <c r="BQ74" s="467"/>
      <c r="BR74" s="467"/>
      <c r="BS74" s="467"/>
      <c r="BT74" s="467"/>
      <c r="BU74" s="467"/>
      <c r="BV74" s="467"/>
      <c r="BW74" s="204"/>
      <c r="BX74" s="178"/>
    </row>
    <row r="75" spans="1:76" ht="12.75" customHeight="1">
      <c r="A75" s="178"/>
      <c r="B75" s="205"/>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206"/>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206"/>
      <c r="AY75" s="197"/>
      <c r="AZ75" s="197"/>
      <c r="BA75" s="197"/>
      <c r="BB75" s="467"/>
      <c r="BC75" s="467"/>
      <c r="BD75" s="467"/>
      <c r="BE75" s="467"/>
      <c r="BF75" s="467"/>
      <c r="BG75" s="467"/>
      <c r="BH75" s="467"/>
      <c r="BI75" s="467"/>
      <c r="BJ75" s="467"/>
      <c r="BK75" s="467"/>
      <c r="BL75" s="467"/>
      <c r="BM75" s="467"/>
      <c r="BN75" s="467"/>
      <c r="BO75" s="467"/>
      <c r="BP75" s="467"/>
      <c r="BQ75" s="467"/>
      <c r="BR75" s="467"/>
      <c r="BS75" s="467"/>
      <c r="BT75" s="467"/>
      <c r="BU75" s="467"/>
      <c r="BV75" s="467"/>
      <c r="BW75" s="204"/>
      <c r="BX75" s="178"/>
    </row>
    <row r="76" spans="1:76" ht="12.75" customHeight="1" thickBot="1">
      <c r="A76" s="178"/>
      <c r="B76" s="234"/>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242"/>
      <c r="AA76" s="189"/>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242"/>
      <c r="AY76" s="189"/>
      <c r="AZ76" s="189"/>
      <c r="BA76" s="189"/>
      <c r="BB76" s="189"/>
      <c r="BC76" s="189"/>
      <c r="BD76" s="189"/>
      <c r="BE76" s="189"/>
      <c r="BF76" s="189"/>
      <c r="BG76" s="189"/>
      <c r="BH76" s="189"/>
      <c r="BI76" s="189"/>
      <c r="BJ76" s="189"/>
      <c r="BK76" s="189"/>
      <c r="BL76" s="189"/>
      <c r="BM76" s="189"/>
      <c r="BN76" s="189"/>
      <c r="BO76" s="189"/>
      <c r="BP76" s="189"/>
      <c r="BQ76" s="189"/>
      <c r="BR76" s="189"/>
      <c r="BS76" s="189"/>
      <c r="BT76" s="189"/>
      <c r="BU76" s="189"/>
      <c r="BV76" s="189"/>
      <c r="BW76" s="235"/>
      <c r="BX76" s="178"/>
    </row>
    <row r="77" spans="1:76" ht="12.75" customHeight="1">
      <c r="A77" s="178"/>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78"/>
      <c r="BM77" s="178"/>
      <c r="BN77" s="178"/>
      <c r="BO77" s="178"/>
      <c r="BP77" s="178"/>
      <c r="BQ77" s="178"/>
      <c r="BR77" s="178"/>
      <c r="BS77" s="178"/>
      <c r="BT77" s="178"/>
      <c r="BU77" s="178"/>
      <c r="BV77" s="178"/>
      <c r="BW77" s="178"/>
      <c r="BX77" s="178"/>
    </row>
    <row r="78" spans="1:76" ht="12.75" customHeight="1">
      <c r="A78" s="178"/>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c r="BK78" s="178"/>
      <c r="BL78" s="178"/>
      <c r="BM78" s="178"/>
      <c r="BN78" s="178"/>
      <c r="BO78" s="178"/>
      <c r="BP78" s="178"/>
      <c r="BQ78" s="178"/>
      <c r="BR78" s="178"/>
      <c r="BS78" s="178"/>
      <c r="BT78" s="178"/>
      <c r="BU78" s="178"/>
      <c r="BV78" s="178"/>
      <c r="BW78" s="178"/>
      <c r="BX78" s="178"/>
    </row>
    <row r="79" spans="1:76" ht="12.75" customHeight="1">
      <c r="A79" s="178"/>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178"/>
      <c r="BT79" s="178"/>
      <c r="BU79" s="178"/>
      <c r="BV79" s="178"/>
      <c r="BW79" s="178"/>
      <c r="BX79" s="178"/>
    </row>
    <row r="80" spans="1:76" ht="12.75" customHeight="1" thickBot="1">
      <c r="A80" s="178"/>
      <c r="B80" s="236" t="s">
        <v>1291</v>
      </c>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78"/>
      <c r="BM80" s="178"/>
      <c r="BN80" s="178"/>
      <c r="BO80" s="178"/>
      <c r="BP80" s="178"/>
      <c r="BQ80" s="178"/>
      <c r="BR80" s="178"/>
      <c r="BS80" s="178"/>
      <c r="BT80" s="178"/>
      <c r="BU80" s="178"/>
      <c r="BV80" s="178"/>
      <c r="BW80" s="178"/>
      <c r="BX80" s="178"/>
    </row>
    <row r="81" spans="1:76" ht="12.75" customHeight="1">
      <c r="A81" s="178"/>
      <c r="B81" s="190"/>
      <c r="C81" s="191"/>
      <c r="D81" s="191"/>
      <c r="E81" s="191"/>
      <c r="F81" s="191"/>
      <c r="G81" s="191"/>
      <c r="H81" s="191"/>
      <c r="I81" s="192"/>
      <c r="J81" s="192"/>
      <c r="K81" s="192"/>
      <c r="L81" s="192"/>
      <c r="M81" s="192"/>
      <c r="N81" s="192"/>
      <c r="O81" s="192"/>
      <c r="P81" s="192"/>
      <c r="Q81" s="192"/>
      <c r="R81" s="192"/>
      <c r="S81" s="192"/>
      <c r="T81" s="237"/>
      <c r="U81" s="191"/>
      <c r="V81" s="191"/>
      <c r="W81" s="191"/>
      <c r="X81" s="191"/>
      <c r="Y81" s="191"/>
      <c r="Z81" s="191"/>
      <c r="AA81" s="191"/>
      <c r="AB81" s="191"/>
      <c r="AC81" s="191"/>
      <c r="AD81" s="191"/>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243"/>
      <c r="BB81" s="237"/>
      <c r="BC81" s="191"/>
      <c r="BD81" s="191"/>
      <c r="BE81" s="191"/>
      <c r="BF81" s="191"/>
      <c r="BG81" s="191"/>
      <c r="BH81" s="191"/>
      <c r="BI81" s="191"/>
      <c r="BJ81" s="191"/>
      <c r="BK81" s="191"/>
      <c r="BL81" s="191"/>
      <c r="BM81" s="192"/>
      <c r="BN81" s="192"/>
      <c r="BO81" s="192"/>
      <c r="BP81" s="192"/>
      <c r="BQ81" s="192"/>
      <c r="BR81" s="192"/>
      <c r="BS81" s="192"/>
      <c r="BT81" s="192"/>
      <c r="BU81" s="192"/>
      <c r="BV81" s="192"/>
      <c r="BW81" s="194"/>
      <c r="BX81" s="178"/>
    </row>
    <row r="82" spans="1:76" ht="12.75" customHeight="1">
      <c r="A82" s="178"/>
      <c r="B82" s="195" t="s">
        <v>1292</v>
      </c>
      <c r="C82" s="196"/>
      <c r="D82" s="196"/>
      <c r="E82" s="196"/>
      <c r="F82" s="196"/>
      <c r="G82" s="196"/>
      <c r="H82" s="196"/>
      <c r="I82" s="197"/>
      <c r="J82" s="197"/>
      <c r="K82" s="197"/>
      <c r="L82" s="197"/>
      <c r="M82" s="197"/>
      <c r="N82" s="197"/>
      <c r="O82" s="197"/>
      <c r="P82" s="197"/>
      <c r="Q82" s="197"/>
      <c r="R82" s="197"/>
      <c r="S82" s="197"/>
      <c r="T82" s="198" t="s">
        <v>1293</v>
      </c>
      <c r="U82" s="196"/>
      <c r="V82" s="196"/>
      <c r="W82" s="196"/>
      <c r="X82" s="196"/>
      <c r="Y82" s="196"/>
      <c r="Z82" s="199"/>
      <c r="AA82" s="196"/>
      <c r="AB82" s="196"/>
      <c r="AC82" s="196"/>
      <c r="AD82" s="196"/>
      <c r="AE82" s="197"/>
      <c r="AF82" s="197"/>
      <c r="AG82" s="197"/>
      <c r="AH82" s="197"/>
      <c r="AI82" s="197"/>
      <c r="AJ82" s="197"/>
      <c r="AK82" s="197"/>
      <c r="AL82" s="197"/>
      <c r="AM82" s="197"/>
      <c r="AN82" s="197"/>
      <c r="AO82" s="197"/>
      <c r="AP82" s="197"/>
      <c r="AQ82" s="197"/>
      <c r="AR82" s="197"/>
      <c r="AS82" s="197"/>
      <c r="AT82" s="197"/>
      <c r="AU82" s="197"/>
      <c r="AV82" s="197"/>
      <c r="AW82" s="197"/>
      <c r="AX82" s="244"/>
      <c r="AY82" s="197"/>
      <c r="AZ82" s="197"/>
      <c r="BA82" s="210"/>
      <c r="BB82" s="198" t="s">
        <v>1294</v>
      </c>
      <c r="BC82" s="196"/>
      <c r="BD82" s="196"/>
      <c r="BE82" s="196"/>
      <c r="BF82" s="196"/>
      <c r="BG82" s="196"/>
      <c r="BH82" s="196"/>
      <c r="BI82" s="196"/>
      <c r="BJ82" s="196"/>
      <c r="BK82" s="196"/>
      <c r="BL82" s="196"/>
      <c r="BM82" s="197"/>
      <c r="BN82" s="197"/>
      <c r="BO82" s="197"/>
      <c r="BP82" s="197"/>
      <c r="BQ82" s="197"/>
      <c r="BR82" s="197"/>
      <c r="BS82" s="197"/>
      <c r="BT82" s="197"/>
      <c r="BU82" s="197"/>
      <c r="BV82" s="197"/>
      <c r="BW82" s="204"/>
      <c r="BX82" s="178"/>
    </row>
    <row r="83" spans="1:76" ht="12.75" customHeight="1">
      <c r="A83" s="178"/>
      <c r="B83" s="205"/>
      <c r="C83" s="197"/>
      <c r="D83" s="197"/>
      <c r="E83" s="197"/>
      <c r="F83" s="197"/>
      <c r="G83" s="197"/>
      <c r="H83" s="197"/>
      <c r="I83" s="197"/>
      <c r="J83" s="197"/>
      <c r="K83" s="197"/>
      <c r="L83" s="197"/>
      <c r="M83" s="197"/>
      <c r="N83" s="197"/>
      <c r="O83" s="197"/>
      <c r="P83" s="197"/>
      <c r="Q83" s="197"/>
      <c r="R83" s="197"/>
      <c r="S83" s="197"/>
      <c r="T83" s="215"/>
      <c r="U83" s="197"/>
      <c r="V83" s="197"/>
      <c r="W83" s="197"/>
      <c r="X83" s="197"/>
      <c r="Y83" s="197"/>
      <c r="Z83" s="213"/>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213"/>
      <c r="AY83" s="213"/>
      <c r="AZ83" s="213"/>
      <c r="BA83" s="214"/>
      <c r="BB83" s="215"/>
      <c r="BC83" s="197"/>
      <c r="BD83" s="197"/>
      <c r="BE83" s="197"/>
      <c r="BF83" s="197"/>
      <c r="BG83" s="197"/>
      <c r="BH83" s="197"/>
      <c r="BI83" s="197"/>
      <c r="BJ83" s="197"/>
      <c r="BK83" s="197"/>
      <c r="BL83" s="197"/>
      <c r="BM83" s="197"/>
      <c r="BN83" s="197"/>
      <c r="BO83" s="197"/>
      <c r="BP83" s="197"/>
      <c r="BQ83" s="197"/>
      <c r="BR83" s="197"/>
      <c r="BS83" s="197"/>
      <c r="BT83" s="197"/>
      <c r="BU83" s="197"/>
      <c r="BV83" s="197"/>
      <c r="BW83" s="204"/>
      <c r="BX83" s="178"/>
    </row>
    <row r="84" spans="1:76" ht="12.75" customHeight="1">
      <c r="A84" s="178"/>
      <c r="B84" s="468" t="s">
        <v>1295</v>
      </c>
      <c r="C84" s="469"/>
      <c r="D84" s="469"/>
      <c r="E84" s="469"/>
      <c r="F84" s="469"/>
      <c r="G84" s="469"/>
      <c r="H84" s="469"/>
      <c r="I84" s="469"/>
      <c r="J84" s="469"/>
      <c r="K84" s="469"/>
      <c r="L84" s="469"/>
      <c r="M84" s="469"/>
      <c r="N84" s="469"/>
      <c r="O84" s="469"/>
      <c r="P84" s="469"/>
      <c r="Q84" s="469"/>
      <c r="R84" s="469"/>
      <c r="S84" s="469"/>
      <c r="T84" s="470" t="s">
        <v>1251</v>
      </c>
      <c r="U84" s="471"/>
      <c r="V84" s="471"/>
      <c r="W84" s="470" t="s">
        <v>1180</v>
      </c>
      <c r="X84" s="471"/>
      <c r="Y84" s="471"/>
      <c r="Z84" s="471"/>
      <c r="AA84" s="471"/>
      <c r="AB84" s="471"/>
      <c r="AC84" s="471"/>
      <c r="AD84" s="471"/>
      <c r="AE84" s="471"/>
      <c r="AF84" s="471"/>
      <c r="AG84" s="471"/>
      <c r="AH84" s="471"/>
      <c r="AI84" s="471"/>
      <c r="AJ84" s="471"/>
      <c r="AK84" s="471"/>
      <c r="AL84" s="471"/>
      <c r="AM84" s="471"/>
      <c r="AN84" s="471"/>
      <c r="AO84" s="471"/>
      <c r="AP84" s="471"/>
      <c r="AQ84" s="471"/>
      <c r="AR84" s="471"/>
      <c r="AS84" s="471"/>
      <c r="AT84" s="471"/>
      <c r="AU84" s="471"/>
      <c r="AV84" s="471"/>
      <c r="AW84" s="471"/>
      <c r="AX84" s="471"/>
      <c r="AY84" s="471"/>
      <c r="AZ84" s="471"/>
      <c r="BA84" s="472"/>
      <c r="BB84" s="470" t="s">
        <v>1180</v>
      </c>
      <c r="BC84" s="471"/>
      <c r="BD84" s="471"/>
      <c r="BE84" s="471"/>
      <c r="BF84" s="471"/>
      <c r="BG84" s="471"/>
      <c r="BH84" s="471"/>
      <c r="BI84" s="471"/>
      <c r="BJ84" s="471"/>
      <c r="BK84" s="471"/>
      <c r="BL84" s="471"/>
      <c r="BM84" s="471"/>
      <c r="BN84" s="471"/>
      <c r="BO84" s="471"/>
      <c r="BP84" s="471"/>
      <c r="BQ84" s="471"/>
      <c r="BR84" s="471"/>
      <c r="BS84" s="471"/>
      <c r="BT84" s="471"/>
      <c r="BU84" s="471"/>
      <c r="BV84" s="471"/>
      <c r="BW84" s="473"/>
      <c r="BX84" s="178"/>
    </row>
    <row r="85" spans="1:76" ht="12.75" customHeight="1">
      <c r="A85" s="178"/>
      <c r="B85" s="440" t="s">
        <v>1348</v>
      </c>
      <c r="C85" s="441"/>
      <c r="D85" s="441"/>
      <c r="E85" s="441"/>
      <c r="F85" s="441"/>
      <c r="G85" s="441"/>
      <c r="H85" s="441"/>
      <c r="I85" s="441"/>
      <c r="J85" s="441"/>
      <c r="K85" s="441"/>
      <c r="L85" s="441"/>
      <c r="M85" s="441"/>
      <c r="N85" s="441"/>
      <c r="O85" s="441"/>
      <c r="P85" s="441"/>
      <c r="Q85" s="441"/>
      <c r="R85" s="441"/>
      <c r="S85" s="442"/>
      <c r="T85" s="452">
        <v>1.1000000000000001</v>
      </c>
      <c r="U85" s="452"/>
      <c r="V85" s="452"/>
      <c r="W85" s="486" t="s">
        <v>1385</v>
      </c>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77" t="str">
        <f>IF(SH!C26&gt;0,"","No se anexa el formato de Situación Hacendaria o falta integrar información 2010.")</f>
        <v/>
      </c>
      <c r="BC85" s="478"/>
      <c r="BD85" s="478"/>
      <c r="BE85" s="478"/>
      <c r="BF85" s="478"/>
      <c r="BG85" s="478"/>
      <c r="BH85" s="478"/>
      <c r="BI85" s="478"/>
      <c r="BJ85" s="478"/>
      <c r="BK85" s="478"/>
      <c r="BL85" s="478"/>
      <c r="BM85" s="478"/>
      <c r="BN85" s="478"/>
      <c r="BO85" s="478"/>
      <c r="BP85" s="478"/>
      <c r="BQ85" s="478"/>
      <c r="BR85" s="478"/>
      <c r="BS85" s="478"/>
      <c r="BT85" s="478"/>
      <c r="BU85" s="478"/>
      <c r="BV85" s="478"/>
      <c r="BW85" s="479"/>
      <c r="BX85" s="178"/>
    </row>
    <row r="86" spans="1:76" ht="12.75" customHeight="1">
      <c r="A86" s="178"/>
      <c r="B86" s="443"/>
      <c r="C86" s="444"/>
      <c r="D86" s="444"/>
      <c r="E86" s="444"/>
      <c r="F86" s="444"/>
      <c r="G86" s="444"/>
      <c r="H86" s="444"/>
      <c r="I86" s="444"/>
      <c r="J86" s="444"/>
      <c r="K86" s="444"/>
      <c r="L86" s="444"/>
      <c r="M86" s="444"/>
      <c r="N86" s="444"/>
      <c r="O86" s="444"/>
      <c r="P86" s="444"/>
      <c r="Q86" s="444"/>
      <c r="R86" s="444"/>
      <c r="S86" s="445"/>
      <c r="T86" s="452"/>
      <c r="U86" s="452"/>
      <c r="V86" s="452"/>
      <c r="W86" s="486"/>
      <c r="X86" s="487"/>
      <c r="Y86" s="487"/>
      <c r="Z86" s="487"/>
      <c r="AA86" s="487"/>
      <c r="AB86" s="487"/>
      <c r="AC86" s="487"/>
      <c r="AD86" s="487"/>
      <c r="AE86" s="487"/>
      <c r="AF86" s="487"/>
      <c r="AG86" s="487"/>
      <c r="AH86" s="487"/>
      <c r="AI86" s="487"/>
      <c r="AJ86" s="487"/>
      <c r="AK86" s="487"/>
      <c r="AL86" s="487"/>
      <c r="AM86" s="487"/>
      <c r="AN86" s="487"/>
      <c r="AO86" s="487"/>
      <c r="AP86" s="487"/>
      <c r="AQ86" s="487"/>
      <c r="AR86" s="487"/>
      <c r="AS86" s="487"/>
      <c r="AT86" s="487"/>
      <c r="AU86" s="487"/>
      <c r="AV86" s="487"/>
      <c r="AW86" s="487"/>
      <c r="AX86" s="487"/>
      <c r="AY86" s="487"/>
      <c r="AZ86" s="487"/>
      <c r="BA86" s="487"/>
      <c r="BB86" s="480"/>
      <c r="BC86" s="481"/>
      <c r="BD86" s="481"/>
      <c r="BE86" s="481"/>
      <c r="BF86" s="481"/>
      <c r="BG86" s="481"/>
      <c r="BH86" s="481"/>
      <c r="BI86" s="481"/>
      <c r="BJ86" s="481"/>
      <c r="BK86" s="481"/>
      <c r="BL86" s="481"/>
      <c r="BM86" s="481"/>
      <c r="BN86" s="481"/>
      <c r="BO86" s="481"/>
      <c r="BP86" s="481"/>
      <c r="BQ86" s="481"/>
      <c r="BR86" s="481"/>
      <c r="BS86" s="481"/>
      <c r="BT86" s="481"/>
      <c r="BU86" s="481"/>
      <c r="BV86" s="481"/>
      <c r="BW86" s="482"/>
      <c r="BX86" s="178"/>
    </row>
    <row r="87" spans="1:76" ht="12.75" customHeight="1">
      <c r="A87" s="178"/>
      <c r="B87" s="443"/>
      <c r="C87" s="444"/>
      <c r="D87" s="444"/>
      <c r="E87" s="444"/>
      <c r="F87" s="444"/>
      <c r="G87" s="444"/>
      <c r="H87" s="444"/>
      <c r="I87" s="444"/>
      <c r="J87" s="444"/>
      <c r="K87" s="444"/>
      <c r="L87" s="444"/>
      <c r="M87" s="444"/>
      <c r="N87" s="444"/>
      <c r="O87" s="444"/>
      <c r="P87" s="444"/>
      <c r="Q87" s="444"/>
      <c r="R87" s="444"/>
      <c r="S87" s="445"/>
      <c r="T87" s="452"/>
      <c r="U87" s="452"/>
      <c r="V87" s="452"/>
      <c r="W87" s="487"/>
      <c r="X87" s="487"/>
      <c r="Y87" s="487"/>
      <c r="Z87" s="487"/>
      <c r="AA87" s="487"/>
      <c r="AB87" s="487"/>
      <c r="AC87" s="487"/>
      <c r="AD87" s="487"/>
      <c r="AE87" s="487"/>
      <c r="AF87" s="487"/>
      <c r="AG87" s="487"/>
      <c r="AH87" s="487"/>
      <c r="AI87" s="487"/>
      <c r="AJ87" s="487"/>
      <c r="AK87" s="487"/>
      <c r="AL87" s="487"/>
      <c r="AM87" s="487"/>
      <c r="AN87" s="487"/>
      <c r="AO87" s="487"/>
      <c r="AP87" s="487"/>
      <c r="AQ87" s="487"/>
      <c r="AR87" s="487"/>
      <c r="AS87" s="487"/>
      <c r="AT87" s="487"/>
      <c r="AU87" s="487"/>
      <c r="AV87" s="487"/>
      <c r="AW87" s="487"/>
      <c r="AX87" s="487"/>
      <c r="AY87" s="487"/>
      <c r="AZ87" s="487"/>
      <c r="BA87" s="487"/>
      <c r="BB87" s="480"/>
      <c r="BC87" s="481"/>
      <c r="BD87" s="481"/>
      <c r="BE87" s="481"/>
      <c r="BF87" s="481"/>
      <c r="BG87" s="481"/>
      <c r="BH87" s="481"/>
      <c r="BI87" s="481"/>
      <c r="BJ87" s="481"/>
      <c r="BK87" s="481"/>
      <c r="BL87" s="481"/>
      <c r="BM87" s="481"/>
      <c r="BN87" s="481"/>
      <c r="BO87" s="481"/>
      <c r="BP87" s="481"/>
      <c r="BQ87" s="481"/>
      <c r="BR87" s="481"/>
      <c r="BS87" s="481"/>
      <c r="BT87" s="481"/>
      <c r="BU87" s="481"/>
      <c r="BV87" s="481"/>
      <c r="BW87" s="482"/>
      <c r="BX87" s="178"/>
    </row>
    <row r="88" spans="1:76" ht="12.75" customHeight="1">
      <c r="A88" s="178"/>
      <c r="B88" s="443"/>
      <c r="C88" s="444"/>
      <c r="D88" s="444"/>
      <c r="E88" s="444"/>
      <c r="F88" s="444"/>
      <c r="G88" s="444"/>
      <c r="H88" s="444"/>
      <c r="I88" s="444"/>
      <c r="J88" s="444"/>
      <c r="K88" s="444"/>
      <c r="L88" s="444"/>
      <c r="M88" s="444"/>
      <c r="N88" s="444"/>
      <c r="O88" s="444"/>
      <c r="P88" s="444"/>
      <c r="Q88" s="444"/>
      <c r="R88" s="444"/>
      <c r="S88" s="445"/>
      <c r="T88" s="452"/>
      <c r="U88" s="452"/>
      <c r="V88" s="452"/>
      <c r="W88" s="487"/>
      <c r="X88" s="487"/>
      <c r="Y88" s="487"/>
      <c r="Z88" s="487"/>
      <c r="AA88" s="487"/>
      <c r="AB88" s="487"/>
      <c r="AC88" s="487"/>
      <c r="AD88" s="487"/>
      <c r="AE88" s="487"/>
      <c r="AF88" s="487"/>
      <c r="AG88" s="487"/>
      <c r="AH88" s="487"/>
      <c r="AI88" s="487"/>
      <c r="AJ88" s="487"/>
      <c r="AK88" s="487"/>
      <c r="AL88" s="487"/>
      <c r="AM88" s="487"/>
      <c r="AN88" s="487"/>
      <c r="AO88" s="487"/>
      <c r="AP88" s="487"/>
      <c r="AQ88" s="487"/>
      <c r="AR88" s="487"/>
      <c r="AS88" s="487"/>
      <c r="AT88" s="487"/>
      <c r="AU88" s="487"/>
      <c r="AV88" s="487"/>
      <c r="AW88" s="487"/>
      <c r="AX88" s="487"/>
      <c r="AY88" s="487"/>
      <c r="AZ88" s="487"/>
      <c r="BA88" s="487"/>
      <c r="BB88" s="480"/>
      <c r="BC88" s="481"/>
      <c r="BD88" s="481"/>
      <c r="BE88" s="481"/>
      <c r="BF88" s="481"/>
      <c r="BG88" s="481"/>
      <c r="BH88" s="481"/>
      <c r="BI88" s="481"/>
      <c r="BJ88" s="481"/>
      <c r="BK88" s="481"/>
      <c r="BL88" s="481"/>
      <c r="BM88" s="481"/>
      <c r="BN88" s="481"/>
      <c r="BO88" s="481"/>
      <c r="BP88" s="481"/>
      <c r="BQ88" s="481"/>
      <c r="BR88" s="481"/>
      <c r="BS88" s="481"/>
      <c r="BT88" s="481"/>
      <c r="BU88" s="481"/>
      <c r="BV88" s="481"/>
      <c r="BW88" s="482"/>
      <c r="BX88" s="178"/>
    </row>
    <row r="89" spans="1:76" ht="12.75" customHeight="1">
      <c r="A89" s="178"/>
      <c r="B89" s="443"/>
      <c r="C89" s="444"/>
      <c r="D89" s="444"/>
      <c r="E89" s="444"/>
      <c r="F89" s="444"/>
      <c r="G89" s="444"/>
      <c r="H89" s="444"/>
      <c r="I89" s="444"/>
      <c r="J89" s="444"/>
      <c r="K89" s="444"/>
      <c r="L89" s="444"/>
      <c r="M89" s="444"/>
      <c r="N89" s="444"/>
      <c r="O89" s="444"/>
      <c r="P89" s="444"/>
      <c r="Q89" s="444"/>
      <c r="R89" s="444"/>
      <c r="S89" s="445"/>
      <c r="T89" s="452"/>
      <c r="U89" s="452"/>
      <c r="V89" s="452"/>
      <c r="W89" s="487"/>
      <c r="X89" s="487"/>
      <c r="Y89" s="487"/>
      <c r="Z89" s="487"/>
      <c r="AA89" s="487"/>
      <c r="AB89" s="487"/>
      <c r="AC89" s="487"/>
      <c r="AD89" s="487"/>
      <c r="AE89" s="487"/>
      <c r="AF89" s="487"/>
      <c r="AG89" s="487"/>
      <c r="AH89" s="487"/>
      <c r="AI89" s="487"/>
      <c r="AJ89" s="487"/>
      <c r="AK89" s="487"/>
      <c r="AL89" s="487"/>
      <c r="AM89" s="487"/>
      <c r="AN89" s="487"/>
      <c r="AO89" s="487"/>
      <c r="AP89" s="487"/>
      <c r="AQ89" s="487"/>
      <c r="AR89" s="487"/>
      <c r="AS89" s="487"/>
      <c r="AT89" s="487"/>
      <c r="AU89" s="487"/>
      <c r="AV89" s="487"/>
      <c r="AW89" s="487"/>
      <c r="AX89" s="487"/>
      <c r="AY89" s="487"/>
      <c r="AZ89" s="487"/>
      <c r="BA89" s="487"/>
      <c r="BB89" s="483"/>
      <c r="BC89" s="484"/>
      <c r="BD89" s="484"/>
      <c r="BE89" s="484"/>
      <c r="BF89" s="484"/>
      <c r="BG89" s="484"/>
      <c r="BH89" s="484"/>
      <c r="BI89" s="484"/>
      <c r="BJ89" s="484"/>
      <c r="BK89" s="484"/>
      <c r="BL89" s="484"/>
      <c r="BM89" s="484"/>
      <c r="BN89" s="484"/>
      <c r="BO89" s="484"/>
      <c r="BP89" s="484"/>
      <c r="BQ89" s="484"/>
      <c r="BR89" s="484"/>
      <c r="BS89" s="484"/>
      <c r="BT89" s="484"/>
      <c r="BU89" s="484"/>
      <c r="BV89" s="484"/>
      <c r="BW89" s="485"/>
      <c r="BX89" s="178"/>
    </row>
    <row r="90" spans="1:76" ht="12.75" customHeight="1">
      <c r="A90" s="178"/>
      <c r="B90" s="443"/>
      <c r="C90" s="444"/>
      <c r="D90" s="444"/>
      <c r="E90" s="444"/>
      <c r="F90" s="444"/>
      <c r="G90" s="444"/>
      <c r="H90" s="444"/>
      <c r="I90" s="444"/>
      <c r="J90" s="444"/>
      <c r="K90" s="444"/>
      <c r="L90" s="444"/>
      <c r="M90" s="444"/>
      <c r="N90" s="444"/>
      <c r="O90" s="444"/>
      <c r="P90" s="444"/>
      <c r="Q90" s="444"/>
      <c r="R90" s="444"/>
      <c r="S90" s="445"/>
      <c r="T90" s="452">
        <v>1.2</v>
      </c>
      <c r="U90" s="452"/>
      <c r="V90" s="452"/>
      <c r="W90" s="486" t="s">
        <v>1352</v>
      </c>
      <c r="X90" s="487"/>
      <c r="Y90" s="487"/>
      <c r="Z90" s="487"/>
      <c r="AA90" s="487"/>
      <c r="AB90" s="487"/>
      <c r="AC90" s="487"/>
      <c r="AD90" s="487"/>
      <c r="AE90" s="487"/>
      <c r="AF90" s="487"/>
      <c r="AG90" s="487"/>
      <c r="AH90" s="487"/>
      <c r="AI90" s="487"/>
      <c r="AJ90" s="487"/>
      <c r="AK90" s="487"/>
      <c r="AL90" s="487"/>
      <c r="AM90" s="487"/>
      <c r="AN90" s="487"/>
      <c r="AO90" s="487"/>
      <c r="AP90" s="487"/>
      <c r="AQ90" s="487"/>
      <c r="AR90" s="487"/>
      <c r="AS90" s="487"/>
      <c r="AT90" s="487"/>
      <c r="AU90" s="487"/>
      <c r="AV90" s="487"/>
      <c r="AW90" s="487"/>
      <c r="AX90" s="487"/>
      <c r="AY90" s="487"/>
      <c r="AZ90" s="487"/>
      <c r="BA90" s="487"/>
      <c r="BB90" s="488" t="str">
        <f>IF(SH!E15=SH!E26,"","Los INGRESOS estimados son $"&amp;SH!E15&amp;" y en los EGRESOS es $"&amp;SH!E26&amp;", por lo que no existe equilibrio.")</f>
        <v/>
      </c>
      <c r="BC90" s="489"/>
      <c r="BD90" s="489"/>
      <c r="BE90" s="489"/>
      <c r="BF90" s="489"/>
      <c r="BG90" s="489"/>
      <c r="BH90" s="489"/>
      <c r="BI90" s="489"/>
      <c r="BJ90" s="489"/>
      <c r="BK90" s="489"/>
      <c r="BL90" s="489"/>
      <c r="BM90" s="489"/>
      <c r="BN90" s="489"/>
      <c r="BO90" s="489"/>
      <c r="BP90" s="489"/>
      <c r="BQ90" s="489"/>
      <c r="BR90" s="489"/>
      <c r="BS90" s="489"/>
      <c r="BT90" s="489"/>
      <c r="BU90" s="489"/>
      <c r="BV90" s="489"/>
      <c r="BW90" s="490"/>
      <c r="BX90" s="178"/>
    </row>
    <row r="91" spans="1:76" ht="12.75" customHeight="1">
      <c r="A91" s="178"/>
      <c r="B91" s="443"/>
      <c r="C91" s="444"/>
      <c r="D91" s="444"/>
      <c r="E91" s="444"/>
      <c r="F91" s="444"/>
      <c r="G91" s="444"/>
      <c r="H91" s="444"/>
      <c r="I91" s="444"/>
      <c r="J91" s="444"/>
      <c r="K91" s="444"/>
      <c r="L91" s="444"/>
      <c r="M91" s="444"/>
      <c r="N91" s="444"/>
      <c r="O91" s="444"/>
      <c r="P91" s="444"/>
      <c r="Q91" s="444"/>
      <c r="R91" s="444"/>
      <c r="S91" s="445"/>
      <c r="T91" s="452"/>
      <c r="U91" s="452"/>
      <c r="V91" s="452"/>
      <c r="W91" s="486"/>
      <c r="X91" s="487"/>
      <c r="Y91" s="487"/>
      <c r="Z91" s="487"/>
      <c r="AA91" s="487"/>
      <c r="AB91" s="487"/>
      <c r="AC91" s="487"/>
      <c r="AD91" s="487"/>
      <c r="AE91" s="487"/>
      <c r="AF91" s="487"/>
      <c r="AG91" s="487"/>
      <c r="AH91" s="487"/>
      <c r="AI91" s="487"/>
      <c r="AJ91" s="487"/>
      <c r="AK91" s="487"/>
      <c r="AL91" s="487"/>
      <c r="AM91" s="487"/>
      <c r="AN91" s="487"/>
      <c r="AO91" s="487"/>
      <c r="AP91" s="487"/>
      <c r="AQ91" s="487"/>
      <c r="AR91" s="487"/>
      <c r="AS91" s="487"/>
      <c r="AT91" s="487"/>
      <c r="AU91" s="487"/>
      <c r="AV91" s="487"/>
      <c r="AW91" s="487"/>
      <c r="AX91" s="487"/>
      <c r="AY91" s="487"/>
      <c r="AZ91" s="487"/>
      <c r="BA91" s="487"/>
      <c r="BB91" s="491"/>
      <c r="BC91" s="492"/>
      <c r="BD91" s="492"/>
      <c r="BE91" s="492"/>
      <c r="BF91" s="492"/>
      <c r="BG91" s="492"/>
      <c r="BH91" s="492"/>
      <c r="BI91" s="492"/>
      <c r="BJ91" s="492"/>
      <c r="BK91" s="492"/>
      <c r="BL91" s="492"/>
      <c r="BM91" s="492"/>
      <c r="BN91" s="492"/>
      <c r="BO91" s="492"/>
      <c r="BP91" s="492"/>
      <c r="BQ91" s="492"/>
      <c r="BR91" s="492"/>
      <c r="BS91" s="492"/>
      <c r="BT91" s="492"/>
      <c r="BU91" s="492"/>
      <c r="BV91" s="492"/>
      <c r="BW91" s="493"/>
      <c r="BX91" s="178"/>
    </row>
    <row r="92" spans="1:76" ht="12.75" customHeight="1">
      <c r="A92" s="178"/>
      <c r="B92" s="443"/>
      <c r="C92" s="444"/>
      <c r="D92" s="444"/>
      <c r="E92" s="444"/>
      <c r="F92" s="444"/>
      <c r="G92" s="444"/>
      <c r="H92" s="444"/>
      <c r="I92" s="444"/>
      <c r="J92" s="444"/>
      <c r="K92" s="444"/>
      <c r="L92" s="444"/>
      <c r="M92" s="444"/>
      <c r="N92" s="444"/>
      <c r="O92" s="444"/>
      <c r="P92" s="444"/>
      <c r="Q92" s="444"/>
      <c r="R92" s="444"/>
      <c r="S92" s="445"/>
      <c r="T92" s="452"/>
      <c r="U92" s="452"/>
      <c r="V92" s="452"/>
      <c r="W92" s="487"/>
      <c r="X92" s="487"/>
      <c r="Y92" s="487"/>
      <c r="Z92" s="487"/>
      <c r="AA92" s="487"/>
      <c r="AB92" s="487"/>
      <c r="AC92" s="487"/>
      <c r="AD92" s="487"/>
      <c r="AE92" s="487"/>
      <c r="AF92" s="487"/>
      <c r="AG92" s="487"/>
      <c r="AH92" s="487"/>
      <c r="AI92" s="487"/>
      <c r="AJ92" s="487"/>
      <c r="AK92" s="487"/>
      <c r="AL92" s="487"/>
      <c r="AM92" s="487"/>
      <c r="AN92" s="487"/>
      <c r="AO92" s="487"/>
      <c r="AP92" s="487"/>
      <c r="AQ92" s="487"/>
      <c r="AR92" s="487"/>
      <c r="AS92" s="487"/>
      <c r="AT92" s="487"/>
      <c r="AU92" s="487"/>
      <c r="AV92" s="487"/>
      <c r="AW92" s="487"/>
      <c r="AX92" s="487"/>
      <c r="AY92" s="487"/>
      <c r="AZ92" s="487"/>
      <c r="BA92" s="487"/>
      <c r="BB92" s="491"/>
      <c r="BC92" s="492"/>
      <c r="BD92" s="492"/>
      <c r="BE92" s="492"/>
      <c r="BF92" s="492"/>
      <c r="BG92" s="492"/>
      <c r="BH92" s="492"/>
      <c r="BI92" s="492"/>
      <c r="BJ92" s="492"/>
      <c r="BK92" s="492"/>
      <c r="BL92" s="492"/>
      <c r="BM92" s="492"/>
      <c r="BN92" s="492"/>
      <c r="BO92" s="492"/>
      <c r="BP92" s="492"/>
      <c r="BQ92" s="492"/>
      <c r="BR92" s="492"/>
      <c r="BS92" s="492"/>
      <c r="BT92" s="492"/>
      <c r="BU92" s="492"/>
      <c r="BV92" s="492"/>
      <c r="BW92" s="493"/>
      <c r="BX92" s="178"/>
    </row>
    <row r="93" spans="1:76" ht="12.75" customHeight="1">
      <c r="A93" s="178"/>
      <c r="B93" s="443"/>
      <c r="C93" s="444"/>
      <c r="D93" s="444"/>
      <c r="E93" s="444"/>
      <c r="F93" s="444"/>
      <c r="G93" s="444"/>
      <c r="H93" s="444"/>
      <c r="I93" s="444"/>
      <c r="J93" s="444"/>
      <c r="K93" s="444"/>
      <c r="L93" s="444"/>
      <c r="M93" s="444"/>
      <c r="N93" s="444"/>
      <c r="O93" s="444"/>
      <c r="P93" s="444"/>
      <c r="Q93" s="444"/>
      <c r="R93" s="444"/>
      <c r="S93" s="445"/>
      <c r="T93" s="452"/>
      <c r="U93" s="452"/>
      <c r="V93" s="452"/>
      <c r="W93" s="487"/>
      <c r="X93" s="487"/>
      <c r="Y93" s="487"/>
      <c r="Z93" s="487"/>
      <c r="AA93" s="487"/>
      <c r="AB93" s="487"/>
      <c r="AC93" s="487"/>
      <c r="AD93" s="487"/>
      <c r="AE93" s="487"/>
      <c r="AF93" s="487"/>
      <c r="AG93" s="487"/>
      <c r="AH93" s="487"/>
      <c r="AI93" s="487"/>
      <c r="AJ93" s="487"/>
      <c r="AK93" s="487"/>
      <c r="AL93" s="487"/>
      <c r="AM93" s="487"/>
      <c r="AN93" s="487"/>
      <c r="AO93" s="487"/>
      <c r="AP93" s="487"/>
      <c r="AQ93" s="487"/>
      <c r="AR93" s="487"/>
      <c r="AS93" s="487"/>
      <c r="AT93" s="487"/>
      <c r="AU93" s="487"/>
      <c r="AV93" s="487"/>
      <c r="AW93" s="487"/>
      <c r="AX93" s="487"/>
      <c r="AY93" s="487"/>
      <c r="AZ93" s="487"/>
      <c r="BA93" s="487"/>
      <c r="BB93" s="491"/>
      <c r="BC93" s="492"/>
      <c r="BD93" s="492"/>
      <c r="BE93" s="492"/>
      <c r="BF93" s="492"/>
      <c r="BG93" s="492"/>
      <c r="BH93" s="492"/>
      <c r="BI93" s="492"/>
      <c r="BJ93" s="492"/>
      <c r="BK93" s="492"/>
      <c r="BL93" s="492"/>
      <c r="BM93" s="492"/>
      <c r="BN93" s="492"/>
      <c r="BO93" s="492"/>
      <c r="BP93" s="492"/>
      <c r="BQ93" s="492"/>
      <c r="BR93" s="492"/>
      <c r="BS93" s="492"/>
      <c r="BT93" s="492"/>
      <c r="BU93" s="492"/>
      <c r="BV93" s="492"/>
      <c r="BW93" s="493"/>
      <c r="BX93" s="178"/>
    </row>
    <row r="94" spans="1:76" ht="12.75" customHeight="1">
      <c r="A94" s="178"/>
      <c r="B94" s="446"/>
      <c r="C94" s="447"/>
      <c r="D94" s="447"/>
      <c r="E94" s="447"/>
      <c r="F94" s="447"/>
      <c r="G94" s="447"/>
      <c r="H94" s="447"/>
      <c r="I94" s="447"/>
      <c r="J94" s="447"/>
      <c r="K94" s="447"/>
      <c r="L94" s="447"/>
      <c r="M94" s="447"/>
      <c r="N94" s="447"/>
      <c r="O94" s="447"/>
      <c r="P94" s="447"/>
      <c r="Q94" s="447"/>
      <c r="R94" s="447"/>
      <c r="S94" s="448"/>
      <c r="T94" s="452"/>
      <c r="U94" s="452"/>
      <c r="V94" s="452"/>
      <c r="W94" s="487"/>
      <c r="X94" s="487"/>
      <c r="Y94" s="487"/>
      <c r="Z94" s="487"/>
      <c r="AA94" s="487"/>
      <c r="AB94" s="487"/>
      <c r="AC94" s="487"/>
      <c r="AD94" s="487"/>
      <c r="AE94" s="487"/>
      <c r="AF94" s="487"/>
      <c r="AG94" s="487"/>
      <c r="AH94" s="487"/>
      <c r="AI94" s="487"/>
      <c r="AJ94" s="487"/>
      <c r="AK94" s="487"/>
      <c r="AL94" s="487"/>
      <c r="AM94" s="487"/>
      <c r="AN94" s="487"/>
      <c r="AO94" s="487"/>
      <c r="AP94" s="487"/>
      <c r="AQ94" s="487"/>
      <c r="AR94" s="487"/>
      <c r="AS94" s="487"/>
      <c r="AT94" s="487"/>
      <c r="AU94" s="487"/>
      <c r="AV94" s="487"/>
      <c r="AW94" s="487"/>
      <c r="AX94" s="487"/>
      <c r="AY94" s="487"/>
      <c r="AZ94" s="487"/>
      <c r="BA94" s="487"/>
      <c r="BB94" s="494"/>
      <c r="BC94" s="495"/>
      <c r="BD94" s="495"/>
      <c r="BE94" s="495"/>
      <c r="BF94" s="495"/>
      <c r="BG94" s="495"/>
      <c r="BH94" s="495"/>
      <c r="BI94" s="495"/>
      <c r="BJ94" s="495"/>
      <c r="BK94" s="495"/>
      <c r="BL94" s="495"/>
      <c r="BM94" s="495"/>
      <c r="BN94" s="495"/>
      <c r="BO94" s="495"/>
      <c r="BP94" s="495"/>
      <c r="BQ94" s="495"/>
      <c r="BR94" s="495"/>
      <c r="BS94" s="495"/>
      <c r="BT94" s="495"/>
      <c r="BU94" s="495"/>
      <c r="BV94" s="495"/>
      <c r="BW94" s="496"/>
      <c r="BX94" s="178"/>
    </row>
    <row r="95" spans="1:76" ht="12.75" customHeight="1">
      <c r="A95" s="178"/>
      <c r="B95" s="440" t="s">
        <v>1349</v>
      </c>
      <c r="C95" s="441"/>
      <c r="D95" s="441"/>
      <c r="E95" s="441"/>
      <c r="F95" s="441"/>
      <c r="G95" s="441"/>
      <c r="H95" s="441"/>
      <c r="I95" s="441"/>
      <c r="J95" s="441"/>
      <c r="K95" s="441"/>
      <c r="L95" s="441"/>
      <c r="M95" s="441"/>
      <c r="N95" s="441"/>
      <c r="O95" s="441"/>
      <c r="P95" s="441"/>
      <c r="Q95" s="441"/>
      <c r="R95" s="441"/>
      <c r="S95" s="442"/>
      <c r="T95" s="452">
        <v>2.1</v>
      </c>
      <c r="U95" s="452"/>
      <c r="V95" s="452"/>
      <c r="W95" s="486" t="s">
        <v>1385</v>
      </c>
      <c r="X95" s="487"/>
      <c r="Y95" s="487"/>
      <c r="Z95" s="487"/>
      <c r="AA95" s="487"/>
      <c r="AB95" s="487"/>
      <c r="AC95" s="487"/>
      <c r="AD95" s="487"/>
      <c r="AE95" s="487"/>
      <c r="AF95" s="487"/>
      <c r="AG95" s="487"/>
      <c r="AH95" s="487"/>
      <c r="AI95" s="487"/>
      <c r="AJ95" s="487"/>
      <c r="AK95" s="487"/>
      <c r="AL95" s="487"/>
      <c r="AM95" s="487"/>
      <c r="AN95" s="487"/>
      <c r="AO95" s="487"/>
      <c r="AP95" s="487"/>
      <c r="AQ95" s="487"/>
      <c r="AR95" s="487"/>
      <c r="AS95" s="487"/>
      <c r="AT95" s="487"/>
      <c r="AU95" s="487"/>
      <c r="AV95" s="487"/>
      <c r="AW95" s="487"/>
      <c r="AX95" s="487"/>
      <c r="AY95" s="487"/>
      <c r="AZ95" s="487"/>
      <c r="BA95" s="487"/>
      <c r="BB95" s="477" t="str">
        <f>IF('I-TI'!Q341&gt;0,"","No se anexa el formato de Presupuesto de Ingresos Económico por fuente de Financiamiento y concepto o falta integrar información.")</f>
        <v/>
      </c>
      <c r="BC95" s="478"/>
      <c r="BD95" s="478"/>
      <c r="BE95" s="478"/>
      <c r="BF95" s="478"/>
      <c r="BG95" s="478"/>
      <c r="BH95" s="478"/>
      <c r="BI95" s="478"/>
      <c r="BJ95" s="478"/>
      <c r="BK95" s="478"/>
      <c r="BL95" s="478"/>
      <c r="BM95" s="478"/>
      <c r="BN95" s="478"/>
      <c r="BO95" s="478"/>
      <c r="BP95" s="478"/>
      <c r="BQ95" s="478"/>
      <c r="BR95" s="478"/>
      <c r="BS95" s="478"/>
      <c r="BT95" s="478"/>
      <c r="BU95" s="478"/>
      <c r="BV95" s="478"/>
      <c r="BW95" s="479"/>
      <c r="BX95" s="178"/>
    </row>
    <row r="96" spans="1:76" ht="12.75" customHeight="1">
      <c r="A96" s="178"/>
      <c r="B96" s="443"/>
      <c r="C96" s="444"/>
      <c r="D96" s="444"/>
      <c r="E96" s="444"/>
      <c r="F96" s="444"/>
      <c r="G96" s="444"/>
      <c r="H96" s="444"/>
      <c r="I96" s="444"/>
      <c r="J96" s="444"/>
      <c r="K96" s="444"/>
      <c r="L96" s="444"/>
      <c r="M96" s="444"/>
      <c r="N96" s="444"/>
      <c r="O96" s="444"/>
      <c r="P96" s="444"/>
      <c r="Q96" s="444"/>
      <c r="R96" s="444"/>
      <c r="S96" s="445"/>
      <c r="T96" s="452"/>
      <c r="U96" s="452"/>
      <c r="V96" s="452"/>
      <c r="W96" s="486"/>
      <c r="X96" s="487"/>
      <c r="Y96" s="487"/>
      <c r="Z96" s="487"/>
      <c r="AA96" s="487"/>
      <c r="AB96" s="487"/>
      <c r="AC96" s="487"/>
      <c r="AD96" s="487"/>
      <c r="AE96" s="487"/>
      <c r="AF96" s="487"/>
      <c r="AG96" s="487"/>
      <c r="AH96" s="487"/>
      <c r="AI96" s="487"/>
      <c r="AJ96" s="487"/>
      <c r="AK96" s="487"/>
      <c r="AL96" s="487"/>
      <c r="AM96" s="487"/>
      <c r="AN96" s="487"/>
      <c r="AO96" s="487"/>
      <c r="AP96" s="487"/>
      <c r="AQ96" s="487"/>
      <c r="AR96" s="487"/>
      <c r="AS96" s="487"/>
      <c r="AT96" s="487"/>
      <c r="AU96" s="487"/>
      <c r="AV96" s="487"/>
      <c r="AW96" s="487"/>
      <c r="AX96" s="487"/>
      <c r="AY96" s="487"/>
      <c r="AZ96" s="487"/>
      <c r="BA96" s="487"/>
      <c r="BB96" s="480"/>
      <c r="BC96" s="481"/>
      <c r="BD96" s="481"/>
      <c r="BE96" s="481"/>
      <c r="BF96" s="481"/>
      <c r="BG96" s="481"/>
      <c r="BH96" s="481"/>
      <c r="BI96" s="481"/>
      <c r="BJ96" s="481"/>
      <c r="BK96" s="481"/>
      <c r="BL96" s="481"/>
      <c r="BM96" s="481"/>
      <c r="BN96" s="481"/>
      <c r="BO96" s="481"/>
      <c r="BP96" s="481"/>
      <c r="BQ96" s="481"/>
      <c r="BR96" s="481"/>
      <c r="BS96" s="481"/>
      <c r="BT96" s="481"/>
      <c r="BU96" s="481"/>
      <c r="BV96" s="481"/>
      <c r="BW96" s="482"/>
      <c r="BX96" s="178"/>
    </row>
    <row r="97" spans="1:76" ht="12.75" customHeight="1">
      <c r="A97" s="178"/>
      <c r="B97" s="443"/>
      <c r="C97" s="444"/>
      <c r="D97" s="444"/>
      <c r="E97" s="444"/>
      <c r="F97" s="444"/>
      <c r="G97" s="444"/>
      <c r="H97" s="444"/>
      <c r="I97" s="444"/>
      <c r="J97" s="444"/>
      <c r="K97" s="444"/>
      <c r="L97" s="444"/>
      <c r="M97" s="444"/>
      <c r="N97" s="444"/>
      <c r="O97" s="444"/>
      <c r="P97" s="444"/>
      <c r="Q97" s="444"/>
      <c r="R97" s="444"/>
      <c r="S97" s="445"/>
      <c r="T97" s="452"/>
      <c r="U97" s="452"/>
      <c r="V97" s="452"/>
      <c r="W97" s="487"/>
      <c r="X97" s="487"/>
      <c r="Y97" s="487"/>
      <c r="Z97" s="487"/>
      <c r="AA97" s="487"/>
      <c r="AB97" s="487"/>
      <c r="AC97" s="487"/>
      <c r="AD97" s="487"/>
      <c r="AE97" s="487"/>
      <c r="AF97" s="487"/>
      <c r="AG97" s="487"/>
      <c r="AH97" s="487"/>
      <c r="AI97" s="487"/>
      <c r="AJ97" s="487"/>
      <c r="AK97" s="487"/>
      <c r="AL97" s="487"/>
      <c r="AM97" s="487"/>
      <c r="AN97" s="487"/>
      <c r="AO97" s="487"/>
      <c r="AP97" s="487"/>
      <c r="AQ97" s="487"/>
      <c r="AR97" s="487"/>
      <c r="AS97" s="487"/>
      <c r="AT97" s="487"/>
      <c r="AU97" s="487"/>
      <c r="AV97" s="487"/>
      <c r="AW97" s="487"/>
      <c r="AX97" s="487"/>
      <c r="AY97" s="487"/>
      <c r="AZ97" s="487"/>
      <c r="BA97" s="487"/>
      <c r="BB97" s="480"/>
      <c r="BC97" s="481"/>
      <c r="BD97" s="481"/>
      <c r="BE97" s="481"/>
      <c r="BF97" s="481"/>
      <c r="BG97" s="481"/>
      <c r="BH97" s="481"/>
      <c r="BI97" s="481"/>
      <c r="BJ97" s="481"/>
      <c r="BK97" s="481"/>
      <c r="BL97" s="481"/>
      <c r="BM97" s="481"/>
      <c r="BN97" s="481"/>
      <c r="BO97" s="481"/>
      <c r="BP97" s="481"/>
      <c r="BQ97" s="481"/>
      <c r="BR97" s="481"/>
      <c r="BS97" s="481"/>
      <c r="BT97" s="481"/>
      <c r="BU97" s="481"/>
      <c r="BV97" s="481"/>
      <c r="BW97" s="482"/>
      <c r="BX97" s="178"/>
    </row>
    <row r="98" spans="1:76" ht="12.75" customHeight="1">
      <c r="A98" s="178"/>
      <c r="B98" s="443"/>
      <c r="C98" s="444"/>
      <c r="D98" s="444"/>
      <c r="E98" s="444"/>
      <c r="F98" s="444"/>
      <c r="G98" s="444"/>
      <c r="H98" s="444"/>
      <c r="I98" s="444"/>
      <c r="J98" s="444"/>
      <c r="K98" s="444"/>
      <c r="L98" s="444"/>
      <c r="M98" s="444"/>
      <c r="N98" s="444"/>
      <c r="O98" s="444"/>
      <c r="P98" s="444"/>
      <c r="Q98" s="444"/>
      <c r="R98" s="444"/>
      <c r="S98" s="445"/>
      <c r="T98" s="452"/>
      <c r="U98" s="452"/>
      <c r="V98" s="452"/>
      <c r="W98" s="487"/>
      <c r="X98" s="487"/>
      <c r="Y98" s="487"/>
      <c r="Z98" s="487"/>
      <c r="AA98" s="487"/>
      <c r="AB98" s="487"/>
      <c r="AC98" s="487"/>
      <c r="AD98" s="487"/>
      <c r="AE98" s="487"/>
      <c r="AF98" s="487"/>
      <c r="AG98" s="487"/>
      <c r="AH98" s="487"/>
      <c r="AI98" s="487"/>
      <c r="AJ98" s="487"/>
      <c r="AK98" s="487"/>
      <c r="AL98" s="487"/>
      <c r="AM98" s="487"/>
      <c r="AN98" s="487"/>
      <c r="AO98" s="487"/>
      <c r="AP98" s="487"/>
      <c r="AQ98" s="487"/>
      <c r="AR98" s="487"/>
      <c r="AS98" s="487"/>
      <c r="AT98" s="487"/>
      <c r="AU98" s="487"/>
      <c r="AV98" s="487"/>
      <c r="AW98" s="487"/>
      <c r="AX98" s="487"/>
      <c r="AY98" s="487"/>
      <c r="AZ98" s="487"/>
      <c r="BA98" s="487"/>
      <c r="BB98" s="480"/>
      <c r="BC98" s="481"/>
      <c r="BD98" s="481"/>
      <c r="BE98" s="481"/>
      <c r="BF98" s="481"/>
      <c r="BG98" s="481"/>
      <c r="BH98" s="481"/>
      <c r="BI98" s="481"/>
      <c r="BJ98" s="481"/>
      <c r="BK98" s="481"/>
      <c r="BL98" s="481"/>
      <c r="BM98" s="481"/>
      <c r="BN98" s="481"/>
      <c r="BO98" s="481"/>
      <c r="BP98" s="481"/>
      <c r="BQ98" s="481"/>
      <c r="BR98" s="481"/>
      <c r="BS98" s="481"/>
      <c r="BT98" s="481"/>
      <c r="BU98" s="481"/>
      <c r="BV98" s="481"/>
      <c r="BW98" s="482"/>
      <c r="BX98" s="178"/>
    </row>
    <row r="99" spans="1:76" ht="12.75" customHeight="1">
      <c r="A99" s="178"/>
      <c r="B99" s="443"/>
      <c r="C99" s="444"/>
      <c r="D99" s="444"/>
      <c r="E99" s="444"/>
      <c r="F99" s="444"/>
      <c r="G99" s="444"/>
      <c r="H99" s="444"/>
      <c r="I99" s="444"/>
      <c r="J99" s="444"/>
      <c r="K99" s="444"/>
      <c r="L99" s="444"/>
      <c r="M99" s="444"/>
      <c r="N99" s="444"/>
      <c r="O99" s="444"/>
      <c r="P99" s="444"/>
      <c r="Q99" s="444"/>
      <c r="R99" s="444"/>
      <c r="S99" s="445"/>
      <c r="T99" s="452"/>
      <c r="U99" s="452"/>
      <c r="V99" s="452"/>
      <c r="W99" s="487"/>
      <c r="X99" s="487"/>
      <c r="Y99" s="487"/>
      <c r="Z99" s="487"/>
      <c r="AA99" s="487"/>
      <c r="AB99" s="487"/>
      <c r="AC99" s="487"/>
      <c r="AD99" s="487"/>
      <c r="AE99" s="487"/>
      <c r="AF99" s="487"/>
      <c r="AG99" s="487"/>
      <c r="AH99" s="487"/>
      <c r="AI99" s="487"/>
      <c r="AJ99" s="487"/>
      <c r="AK99" s="487"/>
      <c r="AL99" s="487"/>
      <c r="AM99" s="487"/>
      <c r="AN99" s="487"/>
      <c r="AO99" s="487"/>
      <c r="AP99" s="487"/>
      <c r="AQ99" s="487"/>
      <c r="AR99" s="487"/>
      <c r="AS99" s="487"/>
      <c r="AT99" s="487"/>
      <c r="AU99" s="487"/>
      <c r="AV99" s="487"/>
      <c r="AW99" s="487"/>
      <c r="AX99" s="487"/>
      <c r="AY99" s="487"/>
      <c r="AZ99" s="487"/>
      <c r="BA99" s="487"/>
      <c r="BB99" s="483"/>
      <c r="BC99" s="484"/>
      <c r="BD99" s="484"/>
      <c r="BE99" s="484"/>
      <c r="BF99" s="484"/>
      <c r="BG99" s="484"/>
      <c r="BH99" s="484"/>
      <c r="BI99" s="484"/>
      <c r="BJ99" s="484"/>
      <c r="BK99" s="484"/>
      <c r="BL99" s="484"/>
      <c r="BM99" s="484"/>
      <c r="BN99" s="484"/>
      <c r="BO99" s="484"/>
      <c r="BP99" s="484"/>
      <c r="BQ99" s="484"/>
      <c r="BR99" s="484"/>
      <c r="BS99" s="484"/>
      <c r="BT99" s="484"/>
      <c r="BU99" s="484"/>
      <c r="BV99" s="484"/>
      <c r="BW99" s="485"/>
      <c r="BX99" s="178"/>
    </row>
    <row r="100" spans="1:76" ht="12.75" customHeight="1">
      <c r="A100" s="178"/>
      <c r="B100" s="443"/>
      <c r="C100" s="444"/>
      <c r="D100" s="444"/>
      <c r="E100" s="444"/>
      <c r="F100" s="444"/>
      <c r="G100" s="444"/>
      <c r="H100" s="444"/>
      <c r="I100" s="444"/>
      <c r="J100" s="444"/>
      <c r="K100" s="444"/>
      <c r="L100" s="444"/>
      <c r="M100" s="444"/>
      <c r="N100" s="444"/>
      <c r="O100" s="444"/>
      <c r="P100" s="444"/>
      <c r="Q100" s="444"/>
      <c r="R100" s="444"/>
      <c r="S100" s="445"/>
      <c r="T100" s="452">
        <v>2.2000000000000002</v>
      </c>
      <c r="U100" s="452"/>
      <c r="V100" s="452"/>
      <c r="W100" s="486" t="s">
        <v>1353</v>
      </c>
      <c r="X100" s="487"/>
      <c r="Y100" s="487"/>
      <c r="Z100" s="487"/>
      <c r="AA100" s="487"/>
      <c r="AB100" s="487"/>
      <c r="AC100" s="487"/>
      <c r="AD100" s="487"/>
      <c r="AE100" s="487"/>
      <c r="AF100" s="487"/>
      <c r="AG100" s="487"/>
      <c r="AH100" s="487"/>
      <c r="AI100" s="487"/>
      <c r="AJ100" s="487"/>
      <c r="AK100" s="487"/>
      <c r="AL100" s="487"/>
      <c r="AM100" s="487"/>
      <c r="AN100" s="487"/>
      <c r="AO100" s="487"/>
      <c r="AP100" s="487"/>
      <c r="AQ100" s="487"/>
      <c r="AR100" s="487"/>
      <c r="AS100" s="487"/>
      <c r="AT100" s="487"/>
      <c r="AU100" s="487"/>
      <c r="AV100" s="487"/>
      <c r="AW100" s="487"/>
      <c r="AX100" s="487"/>
      <c r="AY100" s="487"/>
      <c r="AZ100" s="487"/>
      <c r="BA100" s="487"/>
      <c r="BB100" s="477" t="str">
        <f>IF(H4=0,"","En la estimación de los Ingresos se dejo de presupuestar en algunos de los rubros que integran las partidas: "&amp;IF('I-TI'!J346&lt;1,"11100 ",)&amp;IF('I-TI'!J347&lt;1,"12100 ",)&amp;IF('I-TI'!J348&lt;1,"12200 ",)&amp;IF('I-TI'!J349&lt;1,"12300 ",)&amp;IF('I-TI'!J350&lt;1,"17100 ",)&amp;IF('I-TI'!J351&lt;1,"43100 ",)&amp;IF('I-TI'!J352&lt;1,"43200 ",)&amp;IF('I-TI'!J353&lt;1,"44100 ",)&amp;IF('I-TI'!J354&lt;1,"44200 ",)&amp;IF('I-TI'!J355&lt;1,"44300 ",)&amp;IF('I-TI'!J356&lt;1,"45100 ",)&amp;IF('I-TI'!J357&lt;1,"61100 ",)&amp;IF('I-TI'!J358&lt;1,"81100 ",)&amp;IF('I-TI'!J359&lt;1," 82100",))</f>
        <v xml:space="preserve">En la estimación de los Ingresos se dejo de presupuestar en algunos de los rubros que integran las partidas: 12300 17100 45100 </v>
      </c>
      <c r="BC100" s="478"/>
      <c r="BD100" s="478"/>
      <c r="BE100" s="478"/>
      <c r="BF100" s="478"/>
      <c r="BG100" s="478"/>
      <c r="BH100" s="478"/>
      <c r="BI100" s="478"/>
      <c r="BJ100" s="478"/>
      <c r="BK100" s="478"/>
      <c r="BL100" s="478"/>
      <c r="BM100" s="478"/>
      <c r="BN100" s="478"/>
      <c r="BO100" s="478"/>
      <c r="BP100" s="478"/>
      <c r="BQ100" s="478"/>
      <c r="BR100" s="478"/>
      <c r="BS100" s="478"/>
      <c r="BT100" s="478"/>
      <c r="BU100" s="478"/>
      <c r="BV100" s="478"/>
      <c r="BW100" s="479"/>
      <c r="BX100" s="178"/>
    </row>
    <row r="101" spans="1:76" ht="12.75" customHeight="1">
      <c r="A101" s="178"/>
      <c r="B101" s="443"/>
      <c r="C101" s="444"/>
      <c r="D101" s="444"/>
      <c r="E101" s="444"/>
      <c r="F101" s="444"/>
      <c r="G101" s="444"/>
      <c r="H101" s="444"/>
      <c r="I101" s="444"/>
      <c r="J101" s="444"/>
      <c r="K101" s="444"/>
      <c r="L101" s="444"/>
      <c r="M101" s="444"/>
      <c r="N101" s="444"/>
      <c r="O101" s="444"/>
      <c r="P101" s="444"/>
      <c r="Q101" s="444"/>
      <c r="R101" s="444"/>
      <c r="S101" s="445"/>
      <c r="T101" s="452"/>
      <c r="U101" s="452"/>
      <c r="V101" s="452"/>
      <c r="W101" s="487"/>
      <c r="X101" s="487"/>
      <c r="Y101" s="487"/>
      <c r="Z101" s="487"/>
      <c r="AA101" s="487"/>
      <c r="AB101" s="487"/>
      <c r="AC101" s="487"/>
      <c r="AD101" s="487"/>
      <c r="AE101" s="487"/>
      <c r="AF101" s="487"/>
      <c r="AG101" s="487"/>
      <c r="AH101" s="487"/>
      <c r="AI101" s="487"/>
      <c r="AJ101" s="487"/>
      <c r="AK101" s="487"/>
      <c r="AL101" s="487"/>
      <c r="AM101" s="487"/>
      <c r="AN101" s="487"/>
      <c r="AO101" s="487"/>
      <c r="AP101" s="487"/>
      <c r="AQ101" s="487"/>
      <c r="AR101" s="487"/>
      <c r="AS101" s="487"/>
      <c r="AT101" s="487"/>
      <c r="AU101" s="487"/>
      <c r="AV101" s="487"/>
      <c r="AW101" s="487"/>
      <c r="AX101" s="487"/>
      <c r="AY101" s="487"/>
      <c r="AZ101" s="487"/>
      <c r="BA101" s="487"/>
      <c r="BB101" s="480"/>
      <c r="BC101" s="481"/>
      <c r="BD101" s="481"/>
      <c r="BE101" s="481"/>
      <c r="BF101" s="481"/>
      <c r="BG101" s="481"/>
      <c r="BH101" s="481"/>
      <c r="BI101" s="481"/>
      <c r="BJ101" s="481"/>
      <c r="BK101" s="481"/>
      <c r="BL101" s="481"/>
      <c r="BM101" s="481"/>
      <c r="BN101" s="481"/>
      <c r="BO101" s="481"/>
      <c r="BP101" s="481"/>
      <c r="BQ101" s="481"/>
      <c r="BR101" s="481"/>
      <c r="BS101" s="481"/>
      <c r="BT101" s="481"/>
      <c r="BU101" s="481"/>
      <c r="BV101" s="481"/>
      <c r="BW101" s="482"/>
      <c r="BX101" s="178"/>
    </row>
    <row r="102" spans="1:76" ht="12.75" customHeight="1">
      <c r="A102" s="178"/>
      <c r="B102" s="443"/>
      <c r="C102" s="444"/>
      <c r="D102" s="444"/>
      <c r="E102" s="444"/>
      <c r="F102" s="444"/>
      <c r="G102" s="444"/>
      <c r="H102" s="444"/>
      <c r="I102" s="444"/>
      <c r="J102" s="444"/>
      <c r="K102" s="444"/>
      <c r="L102" s="444"/>
      <c r="M102" s="444"/>
      <c r="N102" s="444"/>
      <c r="O102" s="444"/>
      <c r="P102" s="444"/>
      <c r="Q102" s="444"/>
      <c r="R102" s="444"/>
      <c r="S102" s="445"/>
      <c r="T102" s="452"/>
      <c r="U102" s="452"/>
      <c r="V102" s="452"/>
      <c r="W102" s="487"/>
      <c r="X102" s="487"/>
      <c r="Y102" s="487"/>
      <c r="Z102" s="487"/>
      <c r="AA102" s="487"/>
      <c r="AB102" s="487"/>
      <c r="AC102" s="487"/>
      <c r="AD102" s="487"/>
      <c r="AE102" s="487"/>
      <c r="AF102" s="487"/>
      <c r="AG102" s="487"/>
      <c r="AH102" s="487"/>
      <c r="AI102" s="487"/>
      <c r="AJ102" s="487"/>
      <c r="AK102" s="487"/>
      <c r="AL102" s="487"/>
      <c r="AM102" s="487"/>
      <c r="AN102" s="487"/>
      <c r="AO102" s="487"/>
      <c r="AP102" s="487"/>
      <c r="AQ102" s="487"/>
      <c r="AR102" s="487"/>
      <c r="AS102" s="487"/>
      <c r="AT102" s="487"/>
      <c r="AU102" s="487"/>
      <c r="AV102" s="487"/>
      <c r="AW102" s="487"/>
      <c r="AX102" s="487"/>
      <c r="AY102" s="487"/>
      <c r="AZ102" s="487"/>
      <c r="BA102" s="487"/>
      <c r="BB102" s="480"/>
      <c r="BC102" s="481"/>
      <c r="BD102" s="481"/>
      <c r="BE102" s="481"/>
      <c r="BF102" s="481"/>
      <c r="BG102" s="481"/>
      <c r="BH102" s="481"/>
      <c r="BI102" s="481"/>
      <c r="BJ102" s="481"/>
      <c r="BK102" s="481"/>
      <c r="BL102" s="481"/>
      <c r="BM102" s="481"/>
      <c r="BN102" s="481"/>
      <c r="BO102" s="481"/>
      <c r="BP102" s="481"/>
      <c r="BQ102" s="481"/>
      <c r="BR102" s="481"/>
      <c r="BS102" s="481"/>
      <c r="BT102" s="481"/>
      <c r="BU102" s="481"/>
      <c r="BV102" s="481"/>
      <c r="BW102" s="482"/>
      <c r="BX102" s="178"/>
    </row>
    <row r="103" spans="1:76" ht="12.75" customHeight="1">
      <c r="A103" s="178"/>
      <c r="B103" s="443"/>
      <c r="C103" s="444"/>
      <c r="D103" s="444"/>
      <c r="E103" s="444"/>
      <c r="F103" s="444"/>
      <c r="G103" s="444"/>
      <c r="H103" s="444"/>
      <c r="I103" s="444"/>
      <c r="J103" s="444"/>
      <c r="K103" s="444"/>
      <c r="L103" s="444"/>
      <c r="M103" s="444"/>
      <c r="N103" s="444"/>
      <c r="O103" s="444"/>
      <c r="P103" s="444"/>
      <c r="Q103" s="444"/>
      <c r="R103" s="444"/>
      <c r="S103" s="445"/>
      <c r="T103" s="452"/>
      <c r="U103" s="452"/>
      <c r="V103" s="452"/>
      <c r="W103" s="487"/>
      <c r="X103" s="487"/>
      <c r="Y103" s="487"/>
      <c r="Z103" s="487"/>
      <c r="AA103" s="487"/>
      <c r="AB103" s="487"/>
      <c r="AC103" s="487"/>
      <c r="AD103" s="487"/>
      <c r="AE103" s="487"/>
      <c r="AF103" s="487"/>
      <c r="AG103" s="487"/>
      <c r="AH103" s="487"/>
      <c r="AI103" s="487"/>
      <c r="AJ103" s="487"/>
      <c r="AK103" s="487"/>
      <c r="AL103" s="487"/>
      <c r="AM103" s="487"/>
      <c r="AN103" s="487"/>
      <c r="AO103" s="487"/>
      <c r="AP103" s="487"/>
      <c r="AQ103" s="487"/>
      <c r="AR103" s="487"/>
      <c r="AS103" s="487"/>
      <c r="AT103" s="487"/>
      <c r="AU103" s="487"/>
      <c r="AV103" s="487"/>
      <c r="AW103" s="487"/>
      <c r="AX103" s="487"/>
      <c r="AY103" s="487"/>
      <c r="AZ103" s="487"/>
      <c r="BA103" s="487"/>
      <c r="BB103" s="480"/>
      <c r="BC103" s="481"/>
      <c r="BD103" s="481"/>
      <c r="BE103" s="481"/>
      <c r="BF103" s="481"/>
      <c r="BG103" s="481"/>
      <c r="BH103" s="481"/>
      <c r="BI103" s="481"/>
      <c r="BJ103" s="481"/>
      <c r="BK103" s="481"/>
      <c r="BL103" s="481"/>
      <c r="BM103" s="481"/>
      <c r="BN103" s="481"/>
      <c r="BO103" s="481"/>
      <c r="BP103" s="481"/>
      <c r="BQ103" s="481"/>
      <c r="BR103" s="481"/>
      <c r="BS103" s="481"/>
      <c r="BT103" s="481"/>
      <c r="BU103" s="481"/>
      <c r="BV103" s="481"/>
      <c r="BW103" s="482"/>
      <c r="BX103" s="178"/>
    </row>
    <row r="104" spans="1:76" ht="12.75" customHeight="1">
      <c r="A104" s="178"/>
      <c r="B104" s="443"/>
      <c r="C104" s="444"/>
      <c r="D104" s="444"/>
      <c r="E104" s="444"/>
      <c r="F104" s="444"/>
      <c r="G104" s="444"/>
      <c r="H104" s="444"/>
      <c r="I104" s="444"/>
      <c r="J104" s="444"/>
      <c r="K104" s="444"/>
      <c r="L104" s="444"/>
      <c r="M104" s="444"/>
      <c r="N104" s="444"/>
      <c r="O104" s="444"/>
      <c r="P104" s="444"/>
      <c r="Q104" s="444"/>
      <c r="R104" s="444"/>
      <c r="S104" s="445"/>
      <c r="T104" s="452"/>
      <c r="U104" s="452"/>
      <c r="V104" s="452"/>
      <c r="W104" s="487"/>
      <c r="X104" s="487"/>
      <c r="Y104" s="487"/>
      <c r="Z104" s="487"/>
      <c r="AA104" s="487"/>
      <c r="AB104" s="487"/>
      <c r="AC104" s="487"/>
      <c r="AD104" s="487"/>
      <c r="AE104" s="487"/>
      <c r="AF104" s="487"/>
      <c r="AG104" s="487"/>
      <c r="AH104" s="487"/>
      <c r="AI104" s="487"/>
      <c r="AJ104" s="487"/>
      <c r="AK104" s="487"/>
      <c r="AL104" s="487"/>
      <c r="AM104" s="487"/>
      <c r="AN104" s="487"/>
      <c r="AO104" s="487"/>
      <c r="AP104" s="487"/>
      <c r="AQ104" s="487"/>
      <c r="AR104" s="487"/>
      <c r="AS104" s="487"/>
      <c r="AT104" s="487"/>
      <c r="AU104" s="487"/>
      <c r="AV104" s="487"/>
      <c r="AW104" s="487"/>
      <c r="AX104" s="487"/>
      <c r="AY104" s="487"/>
      <c r="AZ104" s="487"/>
      <c r="BA104" s="487"/>
      <c r="BB104" s="483"/>
      <c r="BC104" s="484"/>
      <c r="BD104" s="484"/>
      <c r="BE104" s="484"/>
      <c r="BF104" s="484"/>
      <c r="BG104" s="484"/>
      <c r="BH104" s="484"/>
      <c r="BI104" s="484"/>
      <c r="BJ104" s="484"/>
      <c r="BK104" s="484"/>
      <c r="BL104" s="484"/>
      <c r="BM104" s="484"/>
      <c r="BN104" s="484"/>
      <c r="BO104" s="484"/>
      <c r="BP104" s="484"/>
      <c r="BQ104" s="484"/>
      <c r="BR104" s="484"/>
      <c r="BS104" s="484"/>
      <c r="BT104" s="484"/>
      <c r="BU104" s="484"/>
      <c r="BV104" s="484"/>
      <c r="BW104" s="485"/>
      <c r="BX104" s="178"/>
    </row>
    <row r="105" spans="1:76" ht="12.75" customHeight="1">
      <c r="A105" s="178"/>
      <c r="B105" s="440" t="s">
        <v>1350</v>
      </c>
      <c r="C105" s="441"/>
      <c r="D105" s="441"/>
      <c r="E105" s="441"/>
      <c r="F105" s="441"/>
      <c r="G105" s="441"/>
      <c r="H105" s="441"/>
      <c r="I105" s="441"/>
      <c r="J105" s="441"/>
      <c r="K105" s="441"/>
      <c r="L105" s="441"/>
      <c r="M105" s="441"/>
      <c r="N105" s="441"/>
      <c r="O105" s="441"/>
      <c r="P105" s="441"/>
      <c r="Q105" s="441"/>
      <c r="R105" s="441"/>
      <c r="S105" s="442"/>
      <c r="T105" s="452">
        <v>3.1</v>
      </c>
      <c r="U105" s="452"/>
      <c r="V105" s="452"/>
      <c r="W105" s="486" t="s">
        <v>1385</v>
      </c>
      <c r="X105" s="487"/>
      <c r="Y105" s="487"/>
      <c r="Z105" s="487"/>
      <c r="AA105" s="487"/>
      <c r="AB105" s="487"/>
      <c r="AC105" s="487"/>
      <c r="AD105" s="487"/>
      <c r="AE105" s="487"/>
      <c r="AF105" s="487"/>
      <c r="AG105" s="487"/>
      <c r="AH105" s="487"/>
      <c r="AI105" s="487"/>
      <c r="AJ105" s="487"/>
      <c r="AK105" s="487"/>
      <c r="AL105" s="487"/>
      <c r="AM105" s="487"/>
      <c r="AN105" s="487"/>
      <c r="AO105" s="487"/>
      <c r="AP105" s="487"/>
      <c r="AQ105" s="487"/>
      <c r="AR105" s="487"/>
      <c r="AS105" s="487"/>
      <c r="AT105" s="487"/>
      <c r="AU105" s="487"/>
      <c r="AV105" s="487"/>
      <c r="AW105" s="487"/>
      <c r="AX105" s="487"/>
      <c r="AY105" s="487"/>
      <c r="AZ105" s="487"/>
      <c r="BA105" s="487"/>
      <c r="BB105" s="477" t="str">
        <f>IF('E-OG'!P421&gt;0,"","No se anexa el formato de Presupuesto de Egresos Económica y por Objeto del Gasto o falta integrar información.")</f>
        <v/>
      </c>
      <c r="BC105" s="478"/>
      <c r="BD105" s="478"/>
      <c r="BE105" s="478"/>
      <c r="BF105" s="478"/>
      <c r="BG105" s="478"/>
      <c r="BH105" s="478"/>
      <c r="BI105" s="478"/>
      <c r="BJ105" s="478"/>
      <c r="BK105" s="478"/>
      <c r="BL105" s="478"/>
      <c r="BM105" s="478"/>
      <c r="BN105" s="478"/>
      <c r="BO105" s="478"/>
      <c r="BP105" s="478"/>
      <c r="BQ105" s="478"/>
      <c r="BR105" s="478"/>
      <c r="BS105" s="478"/>
      <c r="BT105" s="478"/>
      <c r="BU105" s="478"/>
      <c r="BV105" s="478"/>
      <c r="BW105" s="479"/>
      <c r="BX105" s="178"/>
    </row>
    <row r="106" spans="1:76" ht="12.75" customHeight="1">
      <c r="A106" s="178"/>
      <c r="B106" s="443"/>
      <c r="C106" s="444"/>
      <c r="D106" s="444"/>
      <c r="E106" s="444"/>
      <c r="F106" s="444"/>
      <c r="G106" s="444"/>
      <c r="H106" s="444"/>
      <c r="I106" s="444"/>
      <c r="J106" s="444"/>
      <c r="K106" s="444"/>
      <c r="L106" s="444"/>
      <c r="M106" s="444"/>
      <c r="N106" s="444"/>
      <c r="O106" s="444"/>
      <c r="P106" s="444"/>
      <c r="Q106" s="444"/>
      <c r="R106" s="444"/>
      <c r="S106" s="445"/>
      <c r="T106" s="452"/>
      <c r="U106" s="452"/>
      <c r="V106" s="452"/>
      <c r="W106" s="486"/>
      <c r="X106" s="487"/>
      <c r="Y106" s="487"/>
      <c r="Z106" s="487"/>
      <c r="AA106" s="487"/>
      <c r="AB106" s="487"/>
      <c r="AC106" s="487"/>
      <c r="AD106" s="487"/>
      <c r="AE106" s="487"/>
      <c r="AF106" s="487"/>
      <c r="AG106" s="487"/>
      <c r="AH106" s="487"/>
      <c r="AI106" s="487"/>
      <c r="AJ106" s="487"/>
      <c r="AK106" s="487"/>
      <c r="AL106" s="487"/>
      <c r="AM106" s="487"/>
      <c r="AN106" s="487"/>
      <c r="AO106" s="487"/>
      <c r="AP106" s="487"/>
      <c r="AQ106" s="487"/>
      <c r="AR106" s="487"/>
      <c r="AS106" s="487"/>
      <c r="AT106" s="487"/>
      <c r="AU106" s="487"/>
      <c r="AV106" s="487"/>
      <c r="AW106" s="487"/>
      <c r="AX106" s="487"/>
      <c r="AY106" s="487"/>
      <c r="AZ106" s="487"/>
      <c r="BA106" s="487"/>
      <c r="BB106" s="480"/>
      <c r="BC106" s="481"/>
      <c r="BD106" s="481"/>
      <c r="BE106" s="481"/>
      <c r="BF106" s="481"/>
      <c r="BG106" s="481"/>
      <c r="BH106" s="481"/>
      <c r="BI106" s="481"/>
      <c r="BJ106" s="481"/>
      <c r="BK106" s="481"/>
      <c r="BL106" s="481"/>
      <c r="BM106" s="481"/>
      <c r="BN106" s="481"/>
      <c r="BO106" s="481"/>
      <c r="BP106" s="481"/>
      <c r="BQ106" s="481"/>
      <c r="BR106" s="481"/>
      <c r="BS106" s="481"/>
      <c r="BT106" s="481"/>
      <c r="BU106" s="481"/>
      <c r="BV106" s="481"/>
      <c r="BW106" s="482"/>
      <c r="BX106" s="178"/>
    </row>
    <row r="107" spans="1:76" ht="12.75" customHeight="1">
      <c r="A107" s="178"/>
      <c r="B107" s="443"/>
      <c r="C107" s="444"/>
      <c r="D107" s="444"/>
      <c r="E107" s="444"/>
      <c r="F107" s="444"/>
      <c r="G107" s="444"/>
      <c r="H107" s="444"/>
      <c r="I107" s="444"/>
      <c r="J107" s="444"/>
      <c r="K107" s="444"/>
      <c r="L107" s="444"/>
      <c r="M107" s="444"/>
      <c r="N107" s="444"/>
      <c r="O107" s="444"/>
      <c r="P107" s="444"/>
      <c r="Q107" s="444"/>
      <c r="R107" s="444"/>
      <c r="S107" s="445"/>
      <c r="T107" s="452"/>
      <c r="U107" s="452"/>
      <c r="V107" s="452"/>
      <c r="W107" s="487"/>
      <c r="X107" s="487"/>
      <c r="Y107" s="487"/>
      <c r="Z107" s="487"/>
      <c r="AA107" s="487"/>
      <c r="AB107" s="487"/>
      <c r="AC107" s="487"/>
      <c r="AD107" s="487"/>
      <c r="AE107" s="487"/>
      <c r="AF107" s="487"/>
      <c r="AG107" s="487"/>
      <c r="AH107" s="487"/>
      <c r="AI107" s="487"/>
      <c r="AJ107" s="487"/>
      <c r="AK107" s="487"/>
      <c r="AL107" s="487"/>
      <c r="AM107" s="487"/>
      <c r="AN107" s="487"/>
      <c r="AO107" s="487"/>
      <c r="AP107" s="487"/>
      <c r="AQ107" s="487"/>
      <c r="AR107" s="487"/>
      <c r="AS107" s="487"/>
      <c r="AT107" s="487"/>
      <c r="AU107" s="487"/>
      <c r="AV107" s="487"/>
      <c r="AW107" s="487"/>
      <c r="AX107" s="487"/>
      <c r="AY107" s="487"/>
      <c r="AZ107" s="487"/>
      <c r="BA107" s="487"/>
      <c r="BB107" s="480"/>
      <c r="BC107" s="481"/>
      <c r="BD107" s="481"/>
      <c r="BE107" s="481"/>
      <c r="BF107" s="481"/>
      <c r="BG107" s="481"/>
      <c r="BH107" s="481"/>
      <c r="BI107" s="481"/>
      <c r="BJ107" s="481"/>
      <c r="BK107" s="481"/>
      <c r="BL107" s="481"/>
      <c r="BM107" s="481"/>
      <c r="BN107" s="481"/>
      <c r="BO107" s="481"/>
      <c r="BP107" s="481"/>
      <c r="BQ107" s="481"/>
      <c r="BR107" s="481"/>
      <c r="BS107" s="481"/>
      <c r="BT107" s="481"/>
      <c r="BU107" s="481"/>
      <c r="BV107" s="481"/>
      <c r="BW107" s="482"/>
      <c r="BX107" s="178"/>
    </row>
    <row r="108" spans="1:76" ht="12.75" customHeight="1">
      <c r="A108" s="178"/>
      <c r="B108" s="443"/>
      <c r="C108" s="444"/>
      <c r="D108" s="444"/>
      <c r="E108" s="444"/>
      <c r="F108" s="444"/>
      <c r="G108" s="444"/>
      <c r="H108" s="444"/>
      <c r="I108" s="444"/>
      <c r="J108" s="444"/>
      <c r="K108" s="444"/>
      <c r="L108" s="444"/>
      <c r="M108" s="444"/>
      <c r="N108" s="444"/>
      <c r="O108" s="444"/>
      <c r="P108" s="444"/>
      <c r="Q108" s="444"/>
      <c r="R108" s="444"/>
      <c r="S108" s="445"/>
      <c r="T108" s="452"/>
      <c r="U108" s="452"/>
      <c r="V108" s="452"/>
      <c r="W108" s="487"/>
      <c r="X108" s="487"/>
      <c r="Y108" s="487"/>
      <c r="Z108" s="487"/>
      <c r="AA108" s="487"/>
      <c r="AB108" s="487"/>
      <c r="AC108" s="487"/>
      <c r="AD108" s="487"/>
      <c r="AE108" s="487"/>
      <c r="AF108" s="487"/>
      <c r="AG108" s="487"/>
      <c r="AH108" s="487"/>
      <c r="AI108" s="487"/>
      <c r="AJ108" s="487"/>
      <c r="AK108" s="487"/>
      <c r="AL108" s="487"/>
      <c r="AM108" s="487"/>
      <c r="AN108" s="487"/>
      <c r="AO108" s="487"/>
      <c r="AP108" s="487"/>
      <c r="AQ108" s="487"/>
      <c r="AR108" s="487"/>
      <c r="AS108" s="487"/>
      <c r="AT108" s="487"/>
      <c r="AU108" s="487"/>
      <c r="AV108" s="487"/>
      <c r="AW108" s="487"/>
      <c r="AX108" s="487"/>
      <c r="AY108" s="487"/>
      <c r="AZ108" s="487"/>
      <c r="BA108" s="487"/>
      <c r="BB108" s="480"/>
      <c r="BC108" s="481"/>
      <c r="BD108" s="481"/>
      <c r="BE108" s="481"/>
      <c r="BF108" s="481"/>
      <c r="BG108" s="481"/>
      <c r="BH108" s="481"/>
      <c r="BI108" s="481"/>
      <c r="BJ108" s="481"/>
      <c r="BK108" s="481"/>
      <c r="BL108" s="481"/>
      <c r="BM108" s="481"/>
      <c r="BN108" s="481"/>
      <c r="BO108" s="481"/>
      <c r="BP108" s="481"/>
      <c r="BQ108" s="481"/>
      <c r="BR108" s="481"/>
      <c r="BS108" s="481"/>
      <c r="BT108" s="481"/>
      <c r="BU108" s="481"/>
      <c r="BV108" s="481"/>
      <c r="BW108" s="482"/>
      <c r="BX108" s="178"/>
    </row>
    <row r="109" spans="1:76" ht="12.75" customHeight="1">
      <c r="A109" s="178"/>
      <c r="B109" s="443"/>
      <c r="C109" s="444"/>
      <c r="D109" s="444"/>
      <c r="E109" s="444"/>
      <c r="F109" s="444"/>
      <c r="G109" s="444"/>
      <c r="H109" s="444"/>
      <c r="I109" s="444"/>
      <c r="J109" s="444"/>
      <c r="K109" s="444"/>
      <c r="L109" s="444"/>
      <c r="M109" s="444"/>
      <c r="N109" s="444"/>
      <c r="O109" s="444"/>
      <c r="P109" s="444"/>
      <c r="Q109" s="444"/>
      <c r="R109" s="444"/>
      <c r="S109" s="445"/>
      <c r="T109" s="452"/>
      <c r="U109" s="452"/>
      <c r="V109" s="452"/>
      <c r="W109" s="487"/>
      <c r="X109" s="487"/>
      <c r="Y109" s="487"/>
      <c r="Z109" s="487"/>
      <c r="AA109" s="487"/>
      <c r="AB109" s="487"/>
      <c r="AC109" s="487"/>
      <c r="AD109" s="487"/>
      <c r="AE109" s="487"/>
      <c r="AF109" s="487"/>
      <c r="AG109" s="487"/>
      <c r="AH109" s="487"/>
      <c r="AI109" s="487"/>
      <c r="AJ109" s="487"/>
      <c r="AK109" s="487"/>
      <c r="AL109" s="487"/>
      <c r="AM109" s="487"/>
      <c r="AN109" s="487"/>
      <c r="AO109" s="487"/>
      <c r="AP109" s="487"/>
      <c r="AQ109" s="487"/>
      <c r="AR109" s="487"/>
      <c r="AS109" s="487"/>
      <c r="AT109" s="487"/>
      <c r="AU109" s="487"/>
      <c r="AV109" s="487"/>
      <c r="AW109" s="487"/>
      <c r="AX109" s="487"/>
      <c r="AY109" s="487"/>
      <c r="AZ109" s="487"/>
      <c r="BA109" s="487"/>
      <c r="BB109" s="483"/>
      <c r="BC109" s="484"/>
      <c r="BD109" s="484"/>
      <c r="BE109" s="484"/>
      <c r="BF109" s="484"/>
      <c r="BG109" s="484"/>
      <c r="BH109" s="484"/>
      <c r="BI109" s="484"/>
      <c r="BJ109" s="484"/>
      <c r="BK109" s="484"/>
      <c r="BL109" s="484"/>
      <c r="BM109" s="484"/>
      <c r="BN109" s="484"/>
      <c r="BO109" s="484"/>
      <c r="BP109" s="484"/>
      <c r="BQ109" s="484"/>
      <c r="BR109" s="484"/>
      <c r="BS109" s="484"/>
      <c r="BT109" s="484"/>
      <c r="BU109" s="484"/>
      <c r="BV109" s="484"/>
      <c r="BW109" s="485"/>
      <c r="BX109" s="178"/>
    </row>
    <row r="110" spans="1:76" ht="12.75" customHeight="1">
      <c r="A110" s="178"/>
      <c r="B110" s="443"/>
      <c r="C110" s="444"/>
      <c r="D110" s="444"/>
      <c r="E110" s="444"/>
      <c r="F110" s="444"/>
      <c r="G110" s="444"/>
      <c r="H110" s="444"/>
      <c r="I110" s="444"/>
      <c r="J110" s="444"/>
      <c r="K110" s="444"/>
      <c r="L110" s="444"/>
      <c r="M110" s="444"/>
      <c r="N110" s="444"/>
      <c r="O110" s="444"/>
      <c r="P110" s="444"/>
      <c r="Q110" s="444"/>
      <c r="R110" s="444"/>
      <c r="S110" s="445"/>
      <c r="T110" s="452">
        <v>3.2</v>
      </c>
      <c r="U110" s="452"/>
      <c r="V110" s="452"/>
      <c r="W110" s="506" t="s">
        <v>1387</v>
      </c>
      <c r="X110" s="507"/>
      <c r="Y110" s="507"/>
      <c r="Z110" s="507"/>
      <c r="AA110" s="507"/>
      <c r="AB110" s="507"/>
      <c r="AC110" s="507"/>
      <c r="AD110" s="507"/>
      <c r="AE110" s="507"/>
      <c r="AF110" s="507"/>
      <c r="AG110" s="507"/>
      <c r="AH110" s="507"/>
      <c r="AI110" s="507"/>
      <c r="AJ110" s="507"/>
      <c r="AK110" s="507"/>
      <c r="AL110" s="507"/>
      <c r="AM110" s="507"/>
      <c r="AN110" s="507"/>
      <c r="AO110" s="507"/>
      <c r="AP110" s="507"/>
      <c r="AQ110" s="507"/>
      <c r="AR110" s="507"/>
      <c r="AS110" s="507"/>
      <c r="AT110" s="507"/>
      <c r="AU110" s="507"/>
      <c r="AV110" s="507"/>
      <c r="AW110" s="507"/>
      <c r="AX110" s="507"/>
      <c r="AY110" s="507"/>
      <c r="AZ110" s="507"/>
      <c r="BA110" s="508"/>
      <c r="BB110" s="477" t="str">
        <f>IF(H4=0," ","En la estimación de los Egresos se dejo de presupuestar en algunos de los rubros que integran las partidas: "&amp;IF('E-OG'!I425&lt;1,"111 ",)&amp;IF('E-OG'!I426&lt;1,"113 ",)&amp;IF('E-OG'!I427&lt;1,"132 ",)&amp;IF('E-OG'!I428&lt;1,"141 ",)&amp;IF('E-OG'!I429&lt;1,"143 ",))</f>
        <v xml:space="preserve">En la estimación de los Egresos se dejo de presupuestar en algunos de los rubros que integran las partidas: 141 143 </v>
      </c>
      <c r="BC110" s="478"/>
      <c r="BD110" s="478"/>
      <c r="BE110" s="478"/>
      <c r="BF110" s="478"/>
      <c r="BG110" s="478"/>
      <c r="BH110" s="478"/>
      <c r="BI110" s="478"/>
      <c r="BJ110" s="478"/>
      <c r="BK110" s="478"/>
      <c r="BL110" s="478"/>
      <c r="BM110" s="478"/>
      <c r="BN110" s="478"/>
      <c r="BO110" s="478"/>
      <c r="BP110" s="478"/>
      <c r="BQ110" s="478"/>
      <c r="BR110" s="478"/>
      <c r="BS110" s="478"/>
      <c r="BT110" s="478"/>
      <c r="BU110" s="478"/>
      <c r="BV110" s="478"/>
      <c r="BW110" s="479"/>
      <c r="BX110" s="178"/>
    </row>
    <row r="111" spans="1:76" ht="12.75" customHeight="1">
      <c r="A111" s="178"/>
      <c r="B111" s="443"/>
      <c r="C111" s="444"/>
      <c r="D111" s="444"/>
      <c r="E111" s="444"/>
      <c r="F111" s="444"/>
      <c r="G111" s="444"/>
      <c r="H111" s="444"/>
      <c r="I111" s="444"/>
      <c r="J111" s="444"/>
      <c r="K111" s="444"/>
      <c r="L111" s="444"/>
      <c r="M111" s="444"/>
      <c r="N111" s="444"/>
      <c r="O111" s="444"/>
      <c r="P111" s="444"/>
      <c r="Q111" s="444"/>
      <c r="R111" s="444"/>
      <c r="S111" s="445"/>
      <c r="T111" s="452"/>
      <c r="U111" s="452"/>
      <c r="V111" s="452"/>
      <c r="W111" s="509"/>
      <c r="X111" s="510"/>
      <c r="Y111" s="510"/>
      <c r="Z111" s="510"/>
      <c r="AA111" s="510"/>
      <c r="AB111" s="510"/>
      <c r="AC111" s="510"/>
      <c r="AD111" s="510"/>
      <c r="AE111" s="510"/>
      <c r="AF111" s="510"/>
      <c r="AG111" s="510"/>
      <c r="AH111" s="510"/>
      <c r="AI111" s="510"/>
      <c r="AJ111" s="510"/>
      <c r="AK111" s="510"/>
      <c r="AL111" s="510"/>
      <c r="AM111" s="510"/>
      <c r="AN111" s="510"/>
      <c r="AO111" s="510"/>
      <c r="AP111" s="510"/>
      <c r="AQ111" s="510"/>
      <c r="AR111" s="510"/>
      <c r="AS111" s="510"/>
      <c r="AT111" s="510"/>
      <c r="AU111" s="510"/>
      <c r="AV111" s="510"/>
      <c r="AW111" s="510"/>
      <c r="AX111" s="510"/>
      <c r="AY111" s="510"/>
      <c r="AZ111" s="510"/>
      <c r="BA111" s="511"/>
      <c r="BB111" s="480"/>
      <c r="BC111" s="481"/>
      <c r="BD111" s="481"/>
      <c r="BE111" s="481"/>
      <c r="BF111" s="481"/>
      <c r="BG111" s="481"/>
      <c r="BH111" s="481"/>
      <c r="BI111" s="481"/>
      <c r="BJ111" s="481"/>
      <c r="BK111" s="481"/>
      <c r="BL111" s="481"/>
      <c r="BM111" s="481"/>
      <c r="BN111" s="481"/>
      <c r="BO111" s="481"/>
      <c r="BP111" s="481"/>
      <c r="BQ111" s="481"/>
      <c r="BR111" s="481"/>
      <c r="BS111" s="481"/>
      <c r="BT111" s="481"/>
      <c r="BU111" s="481"/>
      <c r="BV111" s="481"/>
      <c r="BW111" s="482"/>
      <c r="BX111" s="178"/>
    </row>
    <row r="112" spans="1:76" ht="12.75" customHeight="1">
      <c r="A112" s="178"/>
      <c r="B112" s="443"/>
      <c r="C112" s="444"/>
      <c r="D112" s="444"/>
      <c r="E112" s="444"/>
      <c r="F112" s="444"/>
      <c r="G112" s="444"/>
      <c r="H112" s="444"/>
      <c r="I112" s="444"/>
      <c r="J112" s="444"/>
      <c r="K112" s="444"/>
      <c r="L112" s="444"/>
      <c r="M112" s="444"/>
      <c r="N112" s="444"/>
      <c r="O112" s="444"/>
      <c r="P112" s="444"/>
      <c r="Q112" s="444"/>
      <c r="R112" s="444"/>
      <c r="S112" s="445"/>
      <c r="T112" s="452"/>
      <c r="U112" s="452"/>
      <c r="V112" s="452"/>
      <c r="W112" s="509"/>
      <c r="X112" s="510"/>
      <c r="Y112" s="510"/>
      <c r="Z112" s="510"/>
      <c r="AA112" s="510"/>
      <c r="AB112" s="510"/>
      <c r="AC112" s="510"/>
      <c r="AD112" s="510"/>
      <c r="AE112" s="510"/>
      <c r="AF112" s="510"/>
      <c r="AG112" s="510"/>
      <c r="AH112" s="510"/>
      <c r="AI112" s="510"/>
      <c r="AJ112" s="510"/>
      <c r="AK112" s="510"/>
      <c r="AL112" s="510"/>
      <c r="AM112" s="510"/>
      <c r="AN112" s="510"/>
      <c r="AO112" s="510"/>
      <c r="AP112" s="510"/>
      <c r="AQ112" s="510"/>
      <c r="AR112" s="510"/>
      <c r="AS112" s="510"/>
      <c r="AT112" s="510"/>
      <c r="AU112" s="510"/>
      <c r="AV112" s="510"/>
      <c r="AW112" s="510"/>
      <c r="AX112" s="510"/>
      <c r="AY112" s="510"/>
      <c r="AZ112" s="510"/>
      <c r="BA112" s="511"/>
      <c r="BB112" s="480"/>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2"/>
      <c r="BX112" s="178"/>
    </row>
    <row r="113" spans="1:76" ht="12.75" customHeight="1">
      <c r="A113" s="178"/>
      <c r="B113" s="443"/>
      <c r="C113" s="444"/>
      <c r="D113" s="444"/>
      <c r="E113" s="444"/>
      <c r="F113" s="444"/>
      <c r="G113" s="444"/>
      <c r="H113" s="444"/>
      <c r="I113" s="444"/>
      <c r="J113" s="444"/>
      <c r="K113" s="444"/>
      <c r="L113" s="444"/>
      <c r="M113" s="444"/>
      <c r="N113" s="444"/>
      <c r="O113" s="444"/>
      <c r="P113" s="444"/>
      <c r="Q113" s="444"/>
      <c r="R113" s="444"/>
      <c r="S113" s="445"/>
      <c r="T113" s="452"/>
      <c r="U113" s="452"/>
      <c r="V113" s="452"/>
      <c r="W113" s="509"/>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1"/>
      <c r="BB113" s="480"/>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2"/>
      <c r="BX113" s="178"/>
    </row>
    <row r="114" spans="1:76" ht="12.75" customHeight="1">
      <c r="A114" s="178"/>
      <c r="B114" s="443"/>
      <c r="C114" s="444"/>
      <c r="D114" s="444"/>
      <c r="E114" s="444"/>
      <c r="F114" s="444"/>
      <c r="G114" s="444"/>
      <c r="H114" s="444"/>
      <c r="I114" s="444"/>
      <c r="J114" s="444"/>
      <c r="K114" s="444"/>
      <c r="L114" s="444"/>
      <c r="M114" s="444"/>
      <c r="N114" s="444"/>
      <c r="O114" s="444"/>
      <c r="P114" s="444"/>
      <c r="Q114" s="444"/>
      <c r="R114" s="444"/>
      <c r="S114" s="445"/>
      <c r="T114" s="452"/>
      <c r="U114" s="452"/>
      <c r="V114" s="452"/>
      <c r="W114" s="512"/>
      <c r="X114" s="513"/>
      <c r="Y114" s="513"/>
      <c r="Z114" s="513"/>
      <c r="AA114" s="513"/>
      <c r="AB114" s="513"/>
      <c r="AC114" s="513"/>
      <c r="AD114" s="513"/>
      <c r="AE114" s="513"/>
      <c r="AF114" s="513"/>
      <c r="AG114" s="513"/>
      <c r="AH114" s="513"/>
      <c r="AI114" s="513"/>
      <c r="AJ114" s="513"/>
      <c r="AK114" s="513"/>
      <c r="AL114" s="513"/>
      <c r="AM114" s="513"/>
      <c r="AN114" s="513"/>
      <c r="AO114" s="513"/>
      <c r="AP114" s="513"/>
      <c r="AQ114" s="513"/>
      <c r="AR114" s="513"/>
      <c r="AS114" s="513"/>
      <c r="AT114" s="513"/>
      <c r="AU114" s="513"/>
      <c r="AV114" s="513"/>
      <c r="AW114" s="513"/>
      <c r="AX114" s="513"/>
      <c r="AY114" s="513"/>
      <c r="AZ114" s="513"/>
      <c r="BA114" s="514"/>
      <c r="BB114" s="483"/>
      <c r="BC114" s="484"/>
      <c r="BD114" s="484"/>
      <c r="BE114" s="484"/>
      <c r="BF114" s="484"/>
      <c r="BG114" s="484"/>
      <c r="BH114" s="484"/>
      <c r="BI114" s="484"/>
      <c r="BJ114" s="484"/>
      <c r="BK114" s="484"/>
      <c r="BL114" s="484"/>
      <c r="BM114" s="484"/>
      <c r="BN114" s="484"/>
      <c r="BO114" s="484"/>
      <c r="BP114" s="484"/>
      <c r="BQ114" s="484"/>
      <c r="BR114" s="484"/>
      <c r="BS114" s="484"/>
      <c r="BT114" s="484"/>
      <c r="BU114" s="484"/>
      <c r="BV114" s="484"/>
      <c r="BW114" s="485"/>
      <c r="BX114" s="178"/>
    </row>
    <row r="115" spans="1:76" ht="12.75" customHeight="1">
      <c r="A115" s="178"/>
      <c r="B115" s="443"/>
      <c r="C115" s="444"/>
      <c r="D115" s="444"/>
      <c r="E115" s="444"/>
      <c r="F115" s="444"/>
      <c r="G115" s="444"/>
      <c r="H115" s="444"/>
      <c r="I115" s="444"/>
      <c r="J115" s="444"/>
      <c r="K115" s="444"/>
      <c r="L115" s="444"/>
      <c r="M115" s="444"/>
      <c r="N115" s="444"/>
      <c r="O115" s="444"/>
      <c r="P115" s="444"/>
      <c r="Q115" s="444"/>
      <c r="R115" s="444"/>
      <c r="S115" s="445"/>
      <c r="T115" s="452">
        <v>3.31</v>
      </c>
      <c r="U115" s="452"/>
      <c r="V115" s="452"/>
      <c r="W115" s="497" t="s">
        <v>1386</v>
      </c>
      <c r="X115" s="498"/>
      <c r="Y115" s="498"/>
      <c r="Z115" s="498"/>
      <c r="AA115" s="498"/>
      <c r="AB115" s="498"/>
      <c r="AC115" s="498"/>
      <c r="AD115" s="498"/>
      <c r="AE115" s="498"/>
      <c r="AF115" s="498"/>
      <c r="AG115" s="498"/>
      <c r="AH115" s="498"/>
      <c r="AI115" s="498"/>
      <c r="AJ115" s="498"/>
      <c r="AK115" s="498"/>
      <c r="AL115" s="498"/>
      <c r="AM115" s="498"/>
      <c r="AN115" s="498"/>
      <c r="AO115" s="498"/>
      <c r="AP115" s="498"/>
      <c r="AQ115" s="498"/>
      <c r="AR115" s="498"/>
      <c r="AS115" s="498"/>
      <c r="AT115" s="498"/>
      <c r="AU115" s="498"/>
      <c r="AV115" s="498"/>
      <c r="AW115" s="498"/>
      <c r="AX115" s="498"/>
      <c r="AY115" s="498"/>
      <c r="AZ115" s="498"/>
      <c r="BA115" s="499"/>
      <c r="BB115" s="488" t="str">
        <f>IF('Est. Ing.'!C39='Est. Egr.'!D16,"","Los Ingresos estimados con Recursos Propios es $"&amp;'Est. Ing.'!C39&amp;" y en los Egresos con el mismo recurso se presupuestan $"&amp;'Est. Egr.'!D16&amp;", por lo que no existe equilibrio.")</f>
        <v>Los Ingresos estimados con Recursos Propios es $34925195 y en los Egresos con el mismo recurso se presupuestan $46191911, por lo que no existe equilibrio.</v>
      </c>
      <c r="BC115" s="489"/>
      <c r="BD115" s="489"/>
      <c r="BE115" s="489"/>
      <c r="BF115" s="489"/>
      <c r="BG115" s="489"/>
      <c r="BH115" s="489"/>
      <c r="BI115" s="489"/>
      <c r="BJ115" s="489"/>
      <c r="BK115" s="489"/>
      <c r="BL115" s="489"/>
      <c r="BM115" s="489"/>
      <c r="BN115" s="489"/>
      <c r="BO115" s="489"/>
      <c r="BP115" s="489"/>
      <c r="BQ115" s="489"/>
      <c r="BR115" s="489"/>
      <c r="BS115" s="489"/>
      <c r="BT115" s="489"/>
      <c r="BU115" s="489"/>
      <c r="BV115" s="489"/>
      <c r="BW115" s="490"/>
      <c r="BX115" s="178"/>
    </row>
    <row r="116" spans="1:76" ht="12.75" customHeight="1">
      <c r="A116" s="178"/>
      <c r="B116" s="443"/>
      <c r="C116" s="444"/>
      <c r="D116" s="444"/>
      <c r="E116" s="444"/>
      <c r="F116" s="444"/>
      <c r="G116" s="444"/>
      <c r="H116" s="444"/>
      <c r="I116" s="444"/>
      <c r="J116" s="444"/>
      <c r="K116" s="444"/>
      <c r="L116" s="444"/>
      <c r="M116" s="444"/>
      <c r="N116" s="444"/>
      <c r="O116" s="444"/>
      <c r="P116" s="444"/>
      <c r="Q116" s="444"/>
      <c r="R116" s="444"/>
      <c r="S116" s="445"/>
      <c r="T116" s="452"/>
      <c r="U116" s="452"/>
      <c r="V116" s="452"/>
      <c r="W116" s="500"/>
      <c r="X116" s="501"/>
      <c r="Y116" s="501"/>
      <c r="Z116" s="501"/>
      <c r="AA116" s="501"/>
      <c r="AB116" s="501"/>
      <c r="AC116" s="501"/>
      <c r="AD116" s="501"/>
      <c r="AE116" s="501"/>
      <c r="AF116" s="501"/>
      <c r="AG116" s="501"/>
      <c r="AH116" s="501"/>
      <c r="AI116" s="501"/>
      <c r="AJ116" s="501"/>
      <c r="AK116" s="501"/>
      <c r="AL116" s="501"/>
      <c r="AM116" s="501"/>
      <c r="AN116" s="501"/>
      <c r="AO116" s="501"/>
      <c r="AP116" s="501"/>
      <c r="AQ116" s="501"/>
      <c r="AR116" s="501"/>
      <c r="AS116" s="501"/>
      <c r="AT116" s="501"/>
      <c r="AU116" s="501"/>
      <c r="AV116" s="501"/>
      <c r="AW116" s="501"/>
      <c r="AX116" s="501"/>
      <c r="AY116" s="501"/>
      <c r="AZ116" s="501"/>
      <c r="BA116" s="502"/>
      <c r="BB116" s="491"/>
      <c r="BC116" s="492"/>
      <c r="BD116" s="492"/>
      <c r="BE116" s="492"/>
      <c r="BF116" s="492"/>
      <c r="BG116" s="492"/>
      <c r="BH116" s="492"/>
      <c r="BI116" s="492"/>
      <c r="BJ116" s="492"/>
      <c r="BK116" s="492"/>
      <c r="BL116" s="492"/>
      <c r="BM116" s="492"/>
      <c r="BN116" s="492"/>
      <c r="BO116" s="492"/>
      <c r="BP116" s="492"/>
      <c r="BQ116" s="492"/>
      <c r="BR116" s="492"/>
      <c r="BS116" s="492"/>
      <c r="BT116" s="492"/>
      <c r="BU116" s="492"/>
      <c r="BV116" s="492"/>
      <c r="BW116" s="493"/>
      <c r="BX116" s="178"/>
    </row>
    <row r="117" spans="1:76" ht="12.75" customHeight="1">
      <c r="A117" s="178"/>
      <c r="B117" s="443"/>
      <c r="C117" s="444"/>
      <c r="D117" s="444"/>
      <c r="E117" s="444"/>
      <c r="F117" s="444"/>
      <c r="G117" s="444"/>
      <c r="H117" s="444"/>
      <c r="I117" s="444"/>
      <c r="J117" s="444"/>
      <c r="K117" s="444"/>
      <c r="L117" s="444"/>
      <c r="M117" s="444"/>
      <c r="N117" s="444"/>
      <c r="O117" s="444"/>
      <c r="P117" s="444"/>
      <c r="Q117" s="444"/>
      <c r="R117" s="444"/>
      <c r="S117" s="445"/>
      <c r="T117" s="452"/>
      <c r="U117" s="452"/>
      <c r="V117" s="452"/>
      <c r="W117" s="500"/>
      <c r="X117" s="501"/>
      <c r="Y117" s="501"/>
      <c r="Z117" s="501"/>
      <c r="AA117" s="501"/>
      <c r="AB117" s="501"/>
      <c r="AC117" s="501"/>
      <c r="AD117" s="501"/>
      <c r="AE117" s="501"/>
      <c r="AF117" s="501"/>
      <c r="AG117" s="501"/>
      <c r="AH117" s="501"/>
      <c r="AI117" s="501"/>
      <c r="AJ117" s="501"/>
      <c r="AK117" s="501"/>
      <c r="AL117" s="501"/>
      <c r="AM117" s="501"/>
      <c r="AN117" s="501"/>
      <c r="AO117" s="501"/>
      <c r="AP117" s="501"/>
      <c r="AQ117" s="501"/>
      <c r="AR117" s="501"/>
      <c r="AS117" s="501"/>
      <c r="AT117" s="501"/>
      <c r="AU117" s="501"/>
      <c r="AV117" s="501"/>
      <c r="AW117" s="501"/>
      <c r="AX117" s="501"/>
      <c r="AY117" s="501"/>
      <c r="AZ117" s="501"/>
      <c r="BA117" s="502"/>
      <c r="BB117" s="491"/>
      <c r="BC117" s="492"/>
      <c r="BD117" s="492"/>
      <c r="BE117" s="492"/>
      <c r="BF117" s="492"/>
      <c r="BG117" s="492"/>
      <c r="BH117" s="492"/>
      <c r="BI117" s="492"/>
      <c r="BJ117" s="492"/>
      <c r="BK117" s="492"/>
      <c r="BL117" s="492"/>
      <c r="BM117" s="492"/>
      <c r="BN117" s="492"/>
      <c r="BO117" s="492"/>
      <c r="BP117" s="492"/>
      <c r="BQ117" s="492"/>
      <c r="BR117" s="492"/>
      <c r="BS117" s="492"/>
      <c r="BT117" s="492"/>
      <c r="BU117" s="492"/>
      <c r="BV117" s="492"/>
      <c r="BW117" s="493"/>
      <c r="BX117" s="178"/>
    </row>
    <row r="118" spans="1:76" ht="12.75" customHeight="1">
      <c r="A118" s="178"/>
      <c r="B118" s="443"/>
      <c r="C118" s="444"/>
      <c r="D118" s="444"/>
      <c r="E118" s="444"/>
      <c r="F118" s="444"/>
      <c r="G118" s="444"/>
      <c r="H118" s="444"/>
      <c r="I118" s="444"/>
      <c r="J118" s="444"/>
      <c r="K118" s="444"/>
      <c r="L118" s="444"/>
      <c r="M118" s="444"/>
      <c r="N118" s="444"/>
      <c r="O118" s="444"/>
      <c r="P118" s="444"/>
      <c r="Q118" s="444"/>
      <c r="R118" s="444"/>
      <c r="S118" s="445"/>
      <c r="T118" s="452"/>
      <c r="U118" s="452"/>
      <c r="V118" s="452"/>
      <c r="W118" s="500"/>
      <c r="X118" s="501"/>
      <c r="Y118" s="501"/>
      <c r="Z118" s="501"/>
      <c r="AA118" s="501"/>
      <c r="AB118" s="501"/>
      <c r="AC118" s="501"/>
      <c r="AD118" s="501"/>
      <c r="AE118" s="501"/>
      <c r="AF118" s="501"/>
      <c r="AG118" s="501"/>
      <c r="AH118" s="501"/>
      <c r="AI118" s="501"/>
      <c r="AJ118" s="501"/>
      <c r="AK118" s="501"/>
      <c r="AL118" s="501"/>
      <c r="AM118" s="501"/>
      <c r="AN118" s="501"/>
      <c r="AO118" s="501"/>
      <c r="AP118" s="501"/>
      <c r="AQ118" s="501"/>
      <c r="AR118" s="501"/>
      <c r="AS118" s="501"/>
      <c r="AT118" s="501"/>
      <c r="AU118" s="501"/>
      <c r="AV118" s="501"/>
      <c r="AW118" s="501"/>
      <c r="AX118" s="501"/>
      <c r="AY118" s="501"/>
      <c r="AZ118" s="501"/>
      <c r="BA118" s="502"/>
      <c r="BB118" s="491"/>
      <c r="BC118" s="492"/>
      <c r="BD118" s="492"/>
      <c r="BE118" s="492"/>
      <c r="BF118" s="492"/>
      <c r="BG118" s="492"/>
      <c r="BH118" s="492"/>
      <c r="BI118" s="492"/>
      <c r="BJ118" s="492"/>
      <c r="BK118" s="492"/>
      <c r="BL118" s="492"/>
      <c r="BM118" s="492"/>
      <c r="BN118" s="492"/>
      <c r="BO118" s="492"/>
      <c r="BP118" s="492"/>
      <c r="BQ118" s="492"/>
      <c r="BR118" s="492"/>
      <c r="BS118" s="492"/>
      <c r="BT118" s="492"/>
      <c r="BU118" s="492"/>
      <c r="BV118" s="492"/>
      <c r="BW118" s="493"/>
      <c r="BX118" s="178"/>
    </row>
    <row r="119" spans="1:76" ht="12.75" customHeight="1">
      <c r="A119" s="178"/>
      <c r="B119" s="443"/>
      <c r="C119" s="444"/>
      <c r="D119" s="444"/>
      <c r="E119" s="444"/>
      <c r="F119" s="444"/>
      <c r="G119" s="444"/>
      <c r="H119" s="444"/>
      <c r="I119" s="444"/>
      <c r="J119" s="444"/>
      <c r="K119" s="444"/>
      <c r="L119" s="444"/>
      <c r="M119" s="444"/>
      <c r="N119" s="444"/>
      <c r="O119" s="444"/>
      <c r="P119" s="444"/>
      <c r="Q119" s="444"/>
      <c r="R119" s="444"/>
      <c r="S119" s="445"/>
      <c r="T119" s="452"/>
      <c r="U119" s="452"/>
      <c r="V119" s="452"/>
      <c r="W119" s="500"/>
      <c r="X119" s="501"/>
      <c r="Y119" s="501"/>
      <c r="Z119" s="501"/>
      <c r="AA119" s="501"/>
      <c r="AB119" s="501"/>
      <c r="AC119" s="501"/>
      <c r="AD119" s="501"/>
      <c r="AE119" s="501"/>
      <c r="AF119" s="501"/>
      <c r="AG119" s="501"/>
      <c r="AH119" s="501"/>
      <c r="AI119" s="501"/>
      <c r="AJ119" s="501"/>
      <c r="AK119" s="501"/>
      <c r="AL119" s="501"/>
      <c r="AM119" s="501"/>
      <c r="AN119" s="501"/>
      <c r="AO119" s="501"/>
      <c r="AP119" s="501"/>
      <c r="AQ119" s="501"/>
      <c r="AR119" s="501"/>
      <c r="AS119" s="501"/>
      <c r="AT119" s="501"/>
      <c r="AU119" s="501"/>
      <c r="AV119" s="501"/>
      <c r="AW119" s="501"/>
      <c r="AX119" s="501"/>
      <c r="AY119" s="501"/>
      <c r="AZ119" s="501"/>
      <c r="BA119" s="502"/>
      <c r="BB119" s="494"/>
      <c r="BC119" s="495"/>
      <c r="BD119" s="495"/>
      <c r="BE119" s="495"/>
      <c r="BF119" s="495"/>
      <c r="BG119" s="495"/>
      <c r="BH119" s="495"/>
      <c r="BI119" s="495"/>
      <c r="BJ119" s="495"/>
      <c r="BK119" s="495"/>
      <c r="BL119" s="495"/>
      <c r="BM119" s="495"/>
      <c r="BN119" s="495"/>
      <c r="BO119" s="495"/>
      <c r="BP119" s="495"/>
      <c r="BQ119" s="495"/>
      <c r="BR119" s="495"/>
      <c r="BS119" s="495"/>
      <c r="BT119" s="495"/>
      <c r="BU119" s="495"/>
      <c r="BV119" s="495"/>
      <c r="BW119" s="496"/>
      <c r="BX119" s="178"/>
    </row>
    <row r="120" spans="1:76" ht="12.75" customHeight="1">
      <c r="A120" s="178"/>
      <c r="B120" s="443"/>
      <c r="C120" s="444"/>
      <c r="D120" s="444"/>
      <c r="E120" s="444"/>
      <c r="F120" s="444"/>
      <c r="G120" s="444"/>
      <c r="H120" s="444"/>
      <c r="I120" s="444"/>
      <c r="J120" s="444"/>
      <c r="K120" s="444"/>
      <c r="L120" s="444"/>
      <c r="M120" s="444"/>
      <c r="N120" s="444"/>
      <c r="O120" s="444"/>
      <c r="P120" s="444"/>
      <c r="Q120" s="444"/>
      <c r="R120" s="444"/>
      <c r="S120" s="445"/>
      <c r="T120" s="452">
        <v>3.32</v>
      </c>
      <c r="U120" s="452"/>
      <c r="V120" s="452"/>
      <c r="W120" s="500"/>
      <c r="X120" s="501"/>
      <c r="Y120" s="501"/>
      <c r="Z120" s="501"/>
      <c r="AA120" s="501"/>
      <c r="AB120" s="501"/>
      <c r="AC120" s="501"/>
      <c r="AD120" s="501"/>
      <c r="AE120" s="501"/>
      <c r="AF120" s="501"/>
      <c r="AG120" s="501"/>
      <c r="AH120" s="501"/>
      <c r="AI120" s="501"/>
      <c r="AJ120" s="501"/>
      <c r="AK120" s="501"/>
      <c r="AL120" s="501"/>
      <c r="AM120" s="501"/>
      <c r="AN120" s="501"/>
      <c r="AO120" s="501"/>
      <c r="AP120" s="501"/>
      <c r="AQ120" s="501"/>
      <c r="AR120" s="501"/>
      <c r="AS120" s="501"/>
      <c r="AT120" s="501"/>
      <c r="AU120" s="501"/>
      <c r="AV120" s="501"/>
      <c r="AW120" s="501"/>
      <c r="AX120" s="501"/>
      <c r="AY120" s="501"/>
      <c r="AZ120" s="501"/>
      <c r="BA120" s="502"/>
      <c r="BB120" s="488" t="str">
        <f>IF('Est. Ing.'!C47='Est. Egr.'!D24,"","Los Ingresos estimados con Aportaciones Federales es $"&amp;'Est. Ing.'!C47&amp;" y en los Egresos con el mismo recurso se presupuestan $"&amp;'Est. Egr.'!D24&amp;", por lo que no existe equilibrio.")</f>
        <v>Los Ingresos estimados con Aportaciones Federales es $14386296 y en los Egresos con el mismo recurso se presupuestan $14376296, por lo que no existe equilibrio.</v>
      </c>
      <c r="BC120" s="489"/>
      <c r="BD120" s="489"/>
      <c r="BE120" s="489"/>
      <c r="BF120" s="489"/>
      <c r="BG120" s="489"/>
      <c r="BH120" s="489"/>
      <c r="BI120" s="489"/>
      <c r="BJ120" s="489"/>
      <c r="BK120" s="489"/>
      <c r="BL120" s="489"/>
      <c r="BM120" s="489"/>
      <c r="BN120" s="489"/>
      <c r="BO120" s="489"/>
      <c r="BP120" s="489"/>
      <c r="BQ120" s="489"/>
      <c r="BR120" s="489"/>
      <c r="BS120" s="489"/>
      <c r="BT120" s="489"/>
      <c r="BU120" s="489"/>
      <c r="BV120" s="489"/>
      <c r="BW120" s="490"/>
      <c r="BX120" s="178"/>
    </row>
    <row r="121" spans="1:76" ht="12.75" customHeight="1">
      <c r="A121" s="178"/>
      <c r="B121" s="443"/>
      <c r="C121" s="444"/>
      <c r="D121" s="444"/>
      <c r="E121" s="444"/>
      <c r="F121" s="444"/>
      <c r="G121" s="444"/>
      <c r="H121" s="444"/>
      <c r="I121" s="444"/>
      <c r="J121" s="444"/>
      <c r="K121" s="444"/>
      <c r="L121" s="444"/>
      <c r="M121" s="444"/>
      <c r="N121" s="444"/>
      <c r="O121" s="444"/>
      <c r="P121" s="444"/>
      <c r="Q121" s="444"/>
      <c r="R121" s="444"/>
      <c r="S121" s="445"/>
      <c r="T121" s="452"/>
      <c r="U121" s="452"/>
      <c r="V121" s="452"/>
      <c r="W121" s="500"/>
      <c r="X121" s="501"/>
      <c r="Y121" s="501"/>
      <c r="Z121" s="501"/>
      <c r="AA121" s="501"/>
      <c r="AB121" s="501"/>
      <c r="AC121" s="501"/>
      <c r="AD121" s="501"/>
      <c r="AE121" s="501"/>
      <c r="AF121" s="501"/>
      <c r="AG121" s="501"/>
      <c r="AH121" s="501"/>
      <c r="AI121" s="501"/>
      <c r="AJ121" s="501"/>
      <c r="AK121" s="501"/>
      <c r="AL121" s="501"/>
      <c r="AM121" s="501"/>
      <c r="AN121" s="501"/>
      <c r="AO121" s="501"/>
      <c r="AP121" s="501"/>
      <c r="AQ121" s="501"/>
      <c r="AR121" s="501"/>
      <c r="AS121" s="501"/>
      <c r="AT121" s="501"/>
      <c r="AU121" s="501"/>
      <c r="AV121" s="501"/>
      <c r="AW121" s="501"/>
      <c r="AX121" s="501"/>
      <c r="AY121" s="501"/>
      <c r="AZ121" s="501"/>
      <c r="BA121" s="502"/>
      <c r="BB121" s="491"/>
      <c r="BC121" s="492"/>
      <c r="BD121" s="492"/>
      <c r="BE121" s="492"/>
      <c r="BF121" s="492"/>
      <c r="BG121" s="492"/>
      <c r="BH121" s="492"/>
      <c r="BI121" s="492"/>
      <c r="BJ121" s="492"/>
      <c r="BK121" s="492"/>
      <c r="BL121" s="492"/>
      <c r="BM121" s="492"/>
      <c r="BN121" s="492"/>
      <c r="BO121" s="492"/>
      <c r="BP121" s="492"/>
      <c r="BQ121" s="492"/>
      <c r="BR121" s="492"/>
      <c r="BS121" s="492"/>
      <c r="BT121" s="492"/>
      <c r="BU121" s="492"/>
      <c r="BV121" s="492"/>
      <c r="BW121" s="493"/>
      <c r="BX121" s="178"/>
    </row>
    <row r="122" spans="1:76" ht="12.75" customHeight="1">
      <c r="A122" s="178"/>
      <c r="B122" s="443"/>
      <c r="C122" s="444"/>
      <c r="D122" s="444"/>
      <c r="E122" s="444"/>
      <c r="F122" s="444"/>
      <c r="G122" s="444"/>
      <c r="H122" s="444"/>
      <c r="I122" s="444"/>
      <c r="J122" s="444"/>
      <c r="K122" s="444"/>
      <c r="L122" s="444"/>
      <c r="M122" s="444"/>
      <c r="N122" s="444"/>
      <c r="O122" s="444"/>
      <c r="P122" s="444"/>
      <c r="Q122" s="444"/>
      <c r="R122" s="444"/>
      <c r="S122" s="445"/>
      <c r="T122" s="452"/>
      <c r="U122" s="452"/>
      <c r="V122" s="452"/>
      <c r="W122" s="500"/>
      <c r="X122" s="501"/>
      <c r="Y122" s="501"/>
      <c r="Z122" s="501"/>
      <c r="AA122" s="501"/>
      <c r="AB122" s="501"/>
      <c r="AC122" s="501"/>
      <c r="AD122" s="501"/>
      <c r="AE122" s="501"/>
      <c r="AF122" s="501"/>
      <c r="AG122" s="501"/>
      <c r="AH122" s="501"/>
      <c r="AI122" s="501"/>
      <c r="AJ122" s="501"/>
      <c r="AK122" s="501"/>
      <c r="AL122" s="501"/>
      <c r="AM122" s="501"/>
      <c r="AN122" s="501"/>
      <c r="AO122" s="501"/>
      <c r="AP122" s="501"/>
      <c r="AQ122" s="501"/>
      <c r="AR122" s="501"/>
      <c r="AS122" s="501"/>
      <c r="AT122" s="501"/>
      <c r="AU122" s="501"/>
      <c r="AV122" s="501"/>
      <c r="AW122" s="501"/>
      <c r="AX122" s="501"/>
      <c r="AY122" s="501"/>
      <c r="AZ122" s="501"/>
      <c r="BA122" s="502"/>
      <c r="BB122" s="491"/>
      <c r="BC122" s="492"/>
      <c r="BD122" s="492"/>
      <c r="BE122" s="492"/>
      <c r="BF122" s="492"/>
      <c r="BG122" s="492"/>
      <c r="BH122" s="492"/>
      <c r="BI122" s="492"/>
      <c r="BJ122" s="492"/>
      <c r="BK122" s="492"/>
      <c r="BL122" s="492"/>
      <c r="BM122" s="492"/>
      <c r="BN122" s="492"/>
      <c r="BO122" s="492"/>
      <c r="BP122" s="492"/>
      <c r="BQ122" s="492"/>
      <c r="BR122" s="492"/>
      <c r="BS122" s="492"/>
      <c r="BT122" s="492"/>
      <c r="BU122" s="492"/>
      <c r="BV122" s="492"/>
      <c r="BW122" s="493"/>
      <c r="BX122" s="178"/>
    </row>
    <row r="123" spans="1:76" ht="12.75" customHeight="1">
      <c r="A123" s="178"/>
      <c r="B123" s="443"/>
      <c r="C123" s="444"/>
      <c r="D123" s="444"/>
      <c r="E123" s="444"/>
      <c r="F123" s="444"/>
      <c r="G123" s="444"/>
      <c r="H123" s="444"/>
      <c r="I123" s="444"/>
      <c r="J123" s="444"/>
      <c r="K123" s="444"/>
      <c r="L123" s="444"/>
      <c r="M123" s="444"/>
      <c r="N123" s="444"/>
      <c r="O123" s="444"/>
      <c r="P123" s="444"/>
      <c r="Q123" s="444"/>
      <c r="R123" s="444"/>
      <c r="S123" s="445"/>
      <c r="T123" s="452"/>
      <c r="U123" s="452"/>
      <c r="V123" s="452"/>
      <c r="W123" s="500"/>
      <c r="X123" s="501"/>
      <c r="Y123" s="501"/>
      <c r="Z123" s="501"/>
      <c r="AA123" s="501"/>
      <c r="AB123" s="501"/>
      <c r="AC123" s="501"/>
      <c r="AD123" s="501"/>
      <c r="AE123" s="501"/>
      <c r="AF123" s="501"/>
      <c r="AG123" s="501"/>
      <c r="AH123" s="501"/>
      <c r="AI123" s="501"/>
      <c r="AJ123" s="501"/>
      <c r="AK123" s="501"/>
      <c r="AL123" s="501"/>
      <c r="AM123" s="501"/>
      <c r="AN123" s="501"/>
      <c r="AO123" s="501"/>
      <c r="AP123" s="501"/>
      <c r="AQ123" s="501"/>
      <c r="AR123" s="501"/>
      <c r="AS123" s="501"/>
      <c r="AT123" s="501"/>
      <c r="AU123" s="501"/>
      <c r="AV123" s="501"/>
      <c r="AW123" s="501"/>
      <c r="AX123" s="501"/>
      <c r="AY123" s="501"/>
      <c r="AZ123" s="501"/>
      <c r="BA123" s="502"/>
      <c r="BB123" s="491"/>
      <c r="BC123" s="492"/>
      <c r="BD123" s="492"/>
      <c r="BE123" s="492"/>
      <c r="BF123" s="492"/>
      <c r="BG123" s="492"/>
      <c r="BH123" s="492"/>
      <c r="BI123" s="492"/>
      <c r="BJ123" s="492"/>
      <c r="BK123" s="492"/>
      <c r="BL123" s="492"/>
      <c r="BM123" s="492"/>
      <c r="BN123" s="492"/>
      <c r="BO123" s="492"/>
      <c r="BP123" s="492"/>
      <c r="BQ123" s="492"/>
      <c r="BR123" s="492"/>
      <c r="BS123" s="492"/>
      <c r="BT123" s="492"/>
      <c r="BU123" s="492"/>
      <c r="BV123" s="492"/>
      <c r="BW123" s="493"/>
      <c r="BX123" s="178"/>
    </row>
    <row r="124" spans="1:76" ht="12.75" customHeight="1">
      <c r="A124" s="178"/>
      <c r="B124" s="443"/>
      <c r="C124" s="444"/>
      <c r="D124" s="444"/>
      <c r="E124" s="444"/>
      <c r="F124" s="444"/>
      <c r="G124" s="444"/>
      <c r="H124" s="444"/>
      <c r="I124" s="444"/>
      <c r="J124" s="444"/>
      <c r="K124" s="444"/>
      <c r="L124" s="444"/>
      <c r="M124" s="444"/>
      <c r="N124" s="444"/>
      <c r="O124" s="444"/>
      <c r="P124" s="444"/>
      <c r="Q124" s="444"/>
      <c r="R124" s="444"/>
      <c r="S124" s="445"/>
      <c r="T124" s="452"/>
      <c r="U124" s="452"/>
      <c r="V124" s="452"/>
      <c r="W124" s="500"/>
      <c r="X124" s="501"/>
      <c r="Y124" s="501"/>
      <c r="Z124" s="501"/>
      <c r="AA124" s="501"/>
      <c r="AB124" s="501"/>
      <c r="AC124" s="501"/>
      <c r="AD124" s="501"/>
      <c r="AE124" s="501"/>
      <c r="AF124" s="501"/>
      <c r="AG124" s="501"/>
      <c r="AH124" s="501"/>
      <c r="AI124" s="501"/>
      <c r="AJ124" s="501"/>
      <c r="AK124" s="501"/>
      <c r="AL124" s="501"/>
      <c r="AM124" s="501"/>
      <c r="AN124" s="501"/>
      <c r="AO124" s="501"/>
      <c r="AP124" s="501"/>
      <c r="AQ124" s="501"/>
      <c r="AR124" s="501"/>
      <c r="AS124" s="501"/>
      <c r="AT124" s="501"/>
      <c r="AU124" s="501"/>
      <c r="AV124" s="501"/>
      <c r="AW124" s="501"/>
      <c r="AX124" s="501"/>
      <c r="AY124" s="501"/>
      <c r="AZ124" s="501"/>
      <c r="BA124" s="502"/>
      <c r="BB124" s="494"/>
      <c r="BC124" s="495"/>
      <c r="BD124" s="495"/>
      <c r="BE124" s="495"/>
      <c r="BF124" s="495"/>
      <c r="BG124" s="495"/>
      <c r="BH124" s="495"/>
      <c r="BI124" s="495"/>
      <c r="BJ124" s="495"/>
      <c r="BK124" s="495"/>
      <c r="BL124" s="495"/>
      <c r="BM124" s="495"/>
      <c r="BN124" s="495"/>
      <c r="BO124" s="495"/>
      <c r="BP124" s="495"/>
      <c r="BQ124" s="495"/>
      <c r="BR124" s="495"/>
      <c r="BS124" s="495"/>
      <c r="BT124" s="495"/>
      <c r="BU124" s="495"/>
      <c r="BV124" s="495"/>
      <c r="BW124" s="496"/>
      <c r="BX124" s="178"/>
    </row>
    <row r="125" spans="1:76" ht="12.75" customHeight="1">
      <c r="A125" s="178"/>
      <c r="B125" s="443"/>
      <c r="C125" s="444"/>
      <c r="D125" s="444"/>
      <c r="E125" s="444"/>
      <c r="F125" s="444"/>
      <c r="G125" s="444"/>
      <c r="H125" s="444"/>
      <c r="I125" s="444"/>
      <c r="J125" s="444"/>
      <c r="K125" s="444"/>
      <c r="L125" s="444"/>
      <c r="M125" s="444"/>
      <c r="N125" s="444"/>
      <c r="O125" s="444"/>
      <c r="P125" s="444"/>
      <c r="Q125" s="444"/>
      <c r="R125" s="444"/>
      <c r="S125" s="445"/>
      <c r="T125" s="452">
        <v>3.33</v>
      </c>
      <c r="U125" s="452"/>
      <c r="V125" s="452"/>
      <c r="W125" s="500"/>
      <c r="X125" s="501"/>
      <c r="Y125" s="501"/>
      <c r="Z125" s="501"/>
      <c r="AA125" s="501"/>
      <c r="AB125" s="501"/>
      <c r="AC125" s="501"/>
      <c r="AD125" s="501"/>
      <c r="AE125" s="501"/>
      <c r="AF125" s="501"/>
      <c r="AG125" s="501"/>
      <c r="AH125" s="501"/>
      <c r="AI125" s="501"/>
      <c r="AJ125" s="501"/>
      <c r="AK125" s="501"/>
      <c r="AL125" s="501"/>
      <c r="AM125" s="501"/>
      <c r="AN125" s="501"/>
      <c r="AO125" s="501"/>
      <c r="AP125" s="501"/>
      <c r="AQ125" s="501"/>
      <c r="AR125" s="501"/>
      <c r="AS125" s="501"/>
      <c r="AT125" s="501"/>
      <c r="AU125" s="501"/>
      <c r="AV125" s="501"/>
      <c r="AW125" s="501"/>
      <c r="AX125" s="501"/>
      <c r="AY125" s="501"/>
      <c r="AZ125" s="501"/>
      <c r="BA125" s="502"/>
      <c r="BB125" s="488" t="str">
        <f>IF('Est. Ing.'!C76='Est. Egr.'!D53,"","Los Ingresos estimados con Programas Federales es $"&amp;'Est. Ing.'!C76&amp;" y en los Egresos con el mismo recurso se presupuestan $"&amp;'Est. Egr.'!D53&amp;", por lo que no existe equilibrio.")</f>
        <v/>
      </c>
      <c r="BC125" s="489"/>
      <c r="BD125" s="489"/>
      <c r="BE125" s="489"/>
      <c r="BF125" s="489"/>
      <c r="BG125" s="489"/>
      <c r="BH125" s="489"/>
      <c r="BI125" s="489"/>
      <c r="BJ125" s="489"/>
      <c r="BK125" s="489"/>
      <c r="BL125" s="489"/>
      <c r="BM125" s="489"/>
      <c r="BN125" s="489"/>
      <c r="BO125" s="489"/>
      <c r="BP125" s="489"/>
      <c r="BQ125" s="489"/>
      <c r="BR125" s="489"/>
      <c r="BS125" s="489"/>
      <c r="BT125" s="489"/>
      <c r="BU125" s="489"/>
      <c r="BV125" s="489"/>
      <c r="BW125" s="490"/>
      <c r="BX125" s="178"/>
    </row>
    <row r="126" spans="1:76" ht="12.75" customHeight="1">
      <c r="A126" s="178"/>
      <c r="B126" s="443"/>
      <c r="C126" s="444"/>
      <c r="D126" s="444"/>
      <c r="E126" s="444"/>
      <c r="F126" s="444"/>
      <c r="G126" s="444"/>
      <c r="H126" s="444"/>
      <c r="I126" s="444"/>
      <c r="J126" s="444"/>
      <c r="K126" s="444"/>
      <c r="L126" s="444"/>
      <c r="M126" s="444"/>
      <c r="N126" s="444"/>
      <c r="O126" s="444"/>
      <c r="P126" s="444"/>
      <c r="Q126" s="444"/>
      <c r="R126" s="444"/>
      <c r="S126" s="445"/>
      <c r="T126" s="452"/>
      <c r="U126" s="452"/>
      <c r="V126" s="452"/>
      <c r="W126" s="500"/>
      <c r="X126" s="501"/>
      <c r="Y126" s="501"/>
      <c r="Z126" s="501"/>
      <c r="AA126" s="501"/>
      <c r="AB126" s="501"/>
      <c r="AC126" s="501"/>
      <c r="AD126" s="501"/>
      <c r="AE126" s="501"/>
      <c r="AF126" s="501"/>
      <c r="AG126" s="501"/>
      <c r="AH126" s="501"/>
      <c r="AI126" s="501"/>
      <c r="AJ126" s="501"/>
      <c r="AK126" s="501"/>
      <c r="AL126" s="501"/>
      <c r="AM126" s="501"/>
      <c r="AN126" s="501"/>
      <c r="AO126" s="501"/>
      <c r="AP126" s="501"/>
      <c r="AQ126" s="501"/>
      <c r="AR126" s="501"/>
      <c r="AS126" s="501"/>
      <c r="AT126" s="501"/>
      <c r="AU126" s="501"/>
      <c r="AV126" s="501"/>
      <c r="AW126" s="501"/>
      <c r="AX126" s="501"/>
      <c r="AY126" s="501"/>
      <c r="AZ126" s="501"/>
      <c r="BA126" s="502"/>
      <c r="BB126" s="491"/>
      <c r="BC126" s="492"/>
      <c r="BD126" s="492"/>
      <c r="BE126" s="492"/>
      <c r="BF126" s="492"/>
      <c r="BG126" s="492"/>
      <c r="BH126" s="492"/>
      <c r="BI126" s="492"/>
      <c r="BJ126" s="492"/>
      <c r="BK126" s="492"/>
      <c r="BL126" s="492"/>
      <c r="BM126" s="492"/>
      <c r="BN126" s="492"/>
      <c r="BO126" s="492"/>
      <c r="BP126" s="492"/>
      <c r="BQ126" s="492"/>
      <c r="BR126" s="492"/>
      <c r="BS126" s="492"/>
      <c r="BT126" s="492"/>
      <c r="BU126" s="492"/>
      <c r="BV126" s="492"/>
      <c r="BW126" s="493"/>
      <c r="BX126" s="178"/>
    </row>
    <row r="127" spans="1:76" ht="12.75" customHeight="1">
      <c r="A127" s="178"/>
      <c r="B127" s="443"/>
      <c r="C127" s="444"/>
      <c r="D127" s="444"/>
      <c r="E127" s="444"/>
      <c r="F127" s="444"/>
      <c r="G127" s="444"/>
      <c r="H127" s="444"/>
      <c r="I127" s="444"/>
      <c r="J127" s="444"/>
      <c r="K127" s="444"/>
      <c r="L127" s="444"/>
      <c r="M127" s="444"/>
      <c r="N127" s="444"/>
      <c r="O127" s="444"/>
      <c r="P127" s="444"/>
      <c r="Q127" s="444"/>
      <c r="R127" s="444"/>
      <c r="S127" s="445"/>
      <c r="T127" s="452"/>
      <c r="U127" s="452"/>
      <c r="V127" s="452"/>
      <c r="W127" s="500"/>
      <c r="X127" s="501"/>
      <c r="Y127" s="501"/>
      <c r="Z127" s="501"/>
      <c r="AA127" s="501"/>
      <c r="AB127" s="501"/>
      <c r="AC127" s="501"/>
      <c r="AD127" s="501"/>
      <c r="AE127" s="501"/>
      <c r="AF127" s="501"/>
      <c r="AG127" s="501"/>
      <c r="AH127" s="501"/>
      <c r="AI127" s="501"/>
      <c r="AJ127" s="501"/>
      <c r="AK127" s="501"/>
      <c r="AL127" s="501"/>
      <c r="AM127" s="501"/>
      <c r="AN127" s="501"/>
      <c r="AO127" s="501"/>
      <c r="AP127" s="501"/>
      <c r="AQ127" s="501"/>
      <c r="AR127" s="501"/>
      <c r="AS127" s="501"/>
      <c r="AT127" s="501"/>
      <c r="AU127" s="501"/>
      <c r="AV127" s="501"/>
      <c r="AW127" s="501"/>
      <c r="AX127" s="501"/>
      <c r="AY127" s="501"/>
      <c r="AZ127" s="501"/>
      <c r="BA127" s="502"/>
      <c r="BB127" s="491"/>
      <c r="BC127" s="492"/>
      <c r="BD127" s="492"/>
      <c r="BE127" s="492"/>
      <c r="BF127" s="492"/>
      <c r="BG127" s="492"/>
      <c r="BH127" s="492"/>
      <c r="BI127" s="492"/>
      <c r="BJ127" s="492"/>
      <c r="BK127" s="492"/>
      <c r="BL127" s="492"/>
      <c r="BM127" s="492"/>
      <c r="BN127" s="492"/>
      <c r="BO127" s="492"/>
      <c r="BP127" s="492"/>
      <c r="BQ127" s="492"/>
      <c r="BR127" s="492"/>
      <c r="BS127" s="492"/>
      <c r="BT127" s="492"/>
      <c r="BU127" s="492"/>
      <c r="BV127" s="492"/>
      <c r="BW127" s="493"/>
      <c r="BX127" s="178"/>
    </row>
    <row r="128" spans="1:76" ht="12.75" customHeight="1">
      <c r="A128" s="178"/>
      <c r="B128" s="443"/>
      <c r="C128" s="444"/>
      <c r="D128" s="444"/>
      <c r="E128" s="444"/>
      <c r="F128" s="444"/>
      <c r="G128" s="444"/>
      <c r="H128" s="444"/>
      <c r="I128" s="444"/>
      <c r="J128" s="444"/>
      <c r="K128" s="444"/>
      <c r="L128" s="444"/>
      <c r="M128" s="444"/>
      <c r="N128" s="444"/>
      <c r="O128" s="444"/>
      <c r="P128" s="444"/>
      <c r="Q128" s="444"/>
      <c r="R128" s="444"/>
      <c r="S128" s="445"/>
      <c r="T128" s="452"/>
      <c r="U128" s="452"/>
      <c r="V128" s="452"/>
      <c r="W128" s="500"/>
      <c r="X128" s="501"/>
      <c r="Y128" s="501"/>
      <c r="Z128" s="501"/>
      <c r="AA128" s="501"/>
      <c r="AB128" s="501"/>
      <c r="AC128" s="501"/>
      <c r="AD128" s="501"/>
      <c r="AE128" s="501"/>
      <c r="AF128" s="501"/>
      <c r="AG128" s="501"/>
      <c r="AH128" s="501"/>
      <c r="AI128" s="501"/>
      <c r="AJ128" s="501"/>
      <c r="AK128" s="501"/>
      <c r="AL128" s="501"/>
      <c r="AM128" s="501"/>
      <c r="AN128" s="501"/>
      <c r="AO128" s="501"/>
      <c r="AP128" s="501"/>
      <c r="AQ128" s="501"/>
      <c r="AR128" s="501"/>
      <c r="AS128" s="501"/>
      <c r="AT128" s="501"/>
      <c r="AU128" s="501"/>
      <c r="AV128" s="501"/>
      <c r="AW128" s="501"/>
      <c r="AX128" s="501"/>
      <c r="AY128" s="501"/>
      <c r="AZ128" s="501"/>
      <c r="BA128" s="502"/>
      <c r="BB128" s="491"/>
      <c r="BC128" s="492"/>
      <c r="BD128" s="492"/>
      <c r="BE128" s="492"/>
      <c r="BF128" s="492"/>
      <c r="BG128" s="492"/>
      <c r="BH128" s="492"/>
      <c r="BI128" s="492"/>
      <c r="BJ128" s="492"/>
      <c r="BK128" s="492"/>
      <c r="BL128" s="492"/>
      <c r="BM128" s="492"/>
      <c r="BN128" s="492"/>
      <c r="BO128" s="492"/>
      <c r="BP128" s="492"/>
      <c r="BQ128" s="492"/>
      <c r="BR128" s="492"/>
      <c r="BS128" s="492"/>
      <c r="BT128" s="492"/>
      <c r="BU128" s="492"/>
      <c r="BV128" s="492"/>
      <c r="BW128" s="493"/>
      <c r="BX128" s="178"/>
    </row>
    <row r="129" spans="1:76" ht="12.75" customHeight="1">
      <c r="A129" s="178"/>
      <c r="B129" s="443"/>
      <c r="C129" s="444"/>
      <c r="D129" s="444"/>
      <c r="E129" s="444"/>
      <c r="F129" s="444"/>
      <c r="G129" s="444"/>
      <c r="H129" s="444"/>
      <c r="I129" s="444"/>
      <c r="J129" s="444"/>
      <c r="K129" s="444"/>
      <c r="L129" s="444"/>
      <c r="M129" s="444"/>
      <c r="N129" s="444"/>
      <c r="O129" s="444"/>
      <c r="P129" s="444"/>
      <c r="Q129" s="444"/>
      <c r="R129" s="444"/>
      <c r="S129" s="445"/>
      <c r="T129" s="452"/>
      <c r="U129" s="452"/>
      <c r="V129" s="452"/>
      <c r="W129" s="500"/>
      <c r="X129" s="501"/>
      <c r="Y129" s="501"/>
      <c r="Z129" s="501"/>
      <c r="AA129" s="501"/>
      <c r="AB129" s="501"/>
      <c r="AC129" s="501"/>
      <c r="AD129" s="501"/>
      <c r="AE129" s="501"/>
      <c r="AF129" s="501"/>
      <c r="AG129" s="501"/>
      <c r="AH129" s="501"/>
      <c r="AI129" s="501"/>
      <c r="AJ129" s="501"/>
      <c r="AK129" s="501"/>
      <c r="AL129" s="501"/>
      <c r="AM129" s="501"/>
      <c r="AN129" s="501"/>
      <c r="AO129" s="501"/>
      <c r="AP129" s="501"/>
      <c r="AQ129" s="501"/>
      <c r="AR129" s="501"/>
      <c r="AS129" s="501"/>
      <c r="AT129" s="501"/>
      <c r="AU129" s="501"/>
      <c r="AV129" s="501"/>
      <c r="AW129" s="501"/>
      <c r="AX129" s="501"/>
      <c r="AY129" s="501"/>
      <c r="AZ129" s="501"/>
      <c r="BA129" s="502"/>
      <c r="BB129" s="494"/>
      <c r="BC129" s="495"/>
      <c r="BD129" s="495"/>
      <c r="BE129" s="495"/>
      <c r="BF129" s="495"/>
      <c r="BG129" s="495"/>
      <c r="BH129" s="495"/>
      <c r="BI129" s="495"/>
      <c r="BJ129" s="495"/>
      <c r="BK129" s="495"/>
      <c r="BL129" s="495"/>
      <c r="BM129" s="495"/>
      <c r="BN129" s="495"/>
      <c r="BO129" s="495"/>
      <c r="BP129" s="495"/>
      <c r="BQ129" s="495"/>
      <c r="BR129" s="495"/>
      <c r="BS129" s="495"/>
      <c r="BT129" s="495"/>
      <c r="BU129" s="495"/>
      <c r="BV129" s="495"/>
      <c r="BW129" s="496"/>
      <c r="BX129" s="178"/>
    </row>
    <row r="130" spans="1:76" ht="12.75" customHeight="1">
      <c r="A130" s="178"/>
      <c r="B130" s="443"/>
      <c r="C130" s="444"/>
      <c r="D130" s="444"/>
      <c r="E130" s="444"/>
      <c r="F130" s="444"/>
      <c r="G130" s="444"/>
      <c r="H130" s="444"/>
      <c r="I130" s="444"/>
      <c r="J130" s="444"/>
      <c r="K130" s="444"/>
      <c r="L130" s="444"/>
      <c r="M130" s="444"/>
      <c r="N130" s="444"/>
      <c r="O130" s="444"/>
      <c r="P130" s="444"/>
      <c r="Q130" s="444"/>
      <c r="R130" s="444"/>
      <c r="S130" s="445"/>
      <c r="T130" s="452">
        <v>3.34</v>
      </c>
      <c r="U130" s="452"/>
      <c r="V130" s="452"/>
      <c r="W130" s="500"/>
      <c r="X130" s="501"/>
      <c r="Y130" s="501"/>
      <c r="Z130" s="501"/>
      <c r="AA130" s="501"/>
      <c r="AB130" s="501"/>
      <c r="AC130" s="501"/>
      <c r="AD130" s="501"/>
      <c r="AE130" s="501"/>
      <c r="AF130" s="501"/>
      <c r="AG130" s="501"/>
      <c r="AH130" s="501"/>
      <c r="AI130" s="501"/>
      <c r="AJ130" s="501"/>
      <c r="AK130" s="501"/>
      <c r="AL130" s="501"/>
      <c r="AM130" s="501"/>
      <c r="AN130" s="501"/>
      <c r="AO130" s="501"/>
      <c r="AP130" s="501"/>
      <c r="AQ130" s="501"/>
      <c r="AR130" s="501"/>
      <c r="AS130" s="501"/>
      <c r="AT130" s="501"/>
      <c r="AU130" s="501"/>
      <c r="AV130" s="501"/>
      <c r="AW130" s="501"/>
      <c r="AX130" s="501"/>
      <c r="AY130" s="501"/>
      <c r="AZ130" s="501"/>
      <c r="BA130" s="502"/>
      <c r="BB130" s="488" t="str">
        <f>IF('Est. Ing.'!C95='Est. Egr.'!D72,"","Los Ingresos estimados con Programas Estatales es $"&amp;'Est. Ing.'!C95&amp;" y en los Egresos con el mismo recurso se presupuestan $"&amp;'Est. Egr.'!D72&amp;", por lo que no existe equilibrio.")</f>
        <v/>
      </c>
      <c r="BC130" s="489"/>
      <c r="BD130" s="489"/>
      <c r="BE130" s="489"/>
      <c r="BF130" s="489"/>
      <c r="BG130" s="489"/>
      <c r="BH130" s="489"/>
      <c r="BI130" s="489"/>
      <c r="BJ130" s="489"/>
      <c r="BK130" s="489"/>
      <c r="BL130" s="489"/>
      <c r="BM130" s="489"/>
      <c r="BN130" s="489"/>
      <c r="BO130" s="489"/>
      <c r="BP130" s="489"/>
      <c r="BQ130" s="489"/>
      <c r="BR130" s="489"/>
      <c r="BS130" s="489"/>
      <c r="BT130" s="489"/>
      <c r="BU130" s="489"/>
      <c r="BV130" s="489"/>
      <c r="BW130" s="490"/>
      <c r="BX130" s="178"/>
    </row>
    <row r="131" spans="1:76" ht="12.75" customHeight="1">
      <c r="A131" s="178"/>
      <c r="B131" s="443"/>
      <c r="C131" s="444"/>
      <c r="D131" s="444"/>
      <c r="E131" s="444"/>
      <c r="F131" s="444"/>
      <c r="G131" s="444"/>
      <c r="H131" s="444"/>
      <c r="I131" s="444"/>
      <c r="J131" s="444"/>
      <c r="K131" s="444"/>
      <c r="L131" s="444"/>
      <c r="M131" s="444"/>
      <c r="N131" s="444"/>
      <c r="O131" s="444"/>
      <c r="P131" s="444"/>
      <c r="Q131" s="444"/>
      <c r="R131" s="444"/>
      <c r="S131" s="445"/>
      <c r="T131" s="452"/>
      <c r="U131" s="452"/>
      <c r="V131" s="452"/>
      <c r="W131" s="500"/>
      <c r="X131" s="501"/>
      <c r="Y131" s="501"/>
      <c r="Z131" s="501"/>
      <c r="AA131" s="501"/>
      <c r="AB131" s="501"/>
      <c r="AC131" s="501"/>
      <c r="AD131" s="501"/>
      <c r="AE131" s="501"/>
      <c r="AF131" s="501"/>
      <c r="AG131" s="501"/>
      <c r="AH131" s="501"/>
      <c r="AI131" s="501"/>
      <c r="AJ131" s="501"/>
      <c r="AK131" s="501"/>
      <c r="AL131" s="501"/>
      <c r="AM131" s="501"/>
      <c r="AN131" s="501"/>
      <c r="AO131" s="501"/>
      <c r="AP131" s="501"/>
      <c r="AQ131" s="501"/>
      <c r="AR131" s="501"/>
      <c r="AS131" s="501"/>
      <c r="AT131" s="501"/>
      <c r="AU131" s="501"/>
      <c r="AV131" s="501"/>
      <c r="AW131" s="501"/>
      <c r="AX131" s="501"/>
      <c r="AY131" s="501"/>
      <c r="AZ131" s="501"/>
      <c r="BA131" s="502"/>
      <c r="BB131" s="491"/>
      <c r="BC131" s="492"/>
      <c r="BD131" s="492"/>
      <c r="BE131" s="492"/>
      <c r="BF131" s="492"/>
      <c r="BG131" s="492"/>
      <c r="BH131" s="492"/>
      <c r="BI131" s="492"/>
      <c r="BJ131" s="492"/>
      <c r="BK131" s="492"/>
      <c r="BL131" s="492"/>
      <c r="BM131" s="492"/>
      <c r="BN131" s="492"/>
      <c r="BO131" s="492"/>
      <c r="BP131" s="492"/>
      <c r="BQ131" s="492"/>
      <c r="BR131" s="492"/>
      <c r="BS131" s="492"/>
      <c r="BT131" s="492"/>
      <c r="BU131" s="492"/>
      <c r="BV131" s="492"/>
      <c r="BW131" s="493"/>
      <c r="BX131" s="178"/>
    </row>
    <row r="132" spans="1:76" ht="12.75" customHeight="1">
      <c r="A132" s="178"/>
      <c r="B132" s="443"/>
      <c r="C132" s="444"/>
      <c r="D132" s="444"/>
      <c r="E132" s="444"/>
      <c r="F132" s="444"/>
      <c r="G132" s="444"/>
      <c r="H132" s="444"/>
      <c r="I132" s="444"/>
      <c r="J132" s="444"/>
      <c r="K132" s="444"/>
      <c r="L132" s="444"/>
      <c r="M132" s="444"/>
      <c r="N132" s="444"/>
      <c r="O132" s="444"/>
      <c r="P132" s="444"/>
      <c r="Q132" s="444"/>
      <c r="R132" s="444"/>
      <c r="S132" s="445"/>
      <c r="T132" s="452"/>
      <c r="U132" s="452"/>
      <c r="V132" s="452"/>
      <c r="W132" s="500"/>
      <c r="X132" s="501"/>
      <c r="Y132" s="501"/>
      <c r="Z132" s="501"/>
      <c r="AA132" s="501"/>
      <c r="AB132" s="501"/>
      <c r="AC132" s="501"/>
      <c r="AD132" s="501"/>
      <c r="AE132" s="501"/>
      <c r="AF132" s="501"/>
      <c r="AG132" s="501"/>
      <c r="AH132" s="501"/>
      <c r="AI132" s="501"/>
      <c r="AJ132" s="501"/>
      <c r="AK132" s="501"/>
      <c r="AL132" s="501"/>
      <c r="AM132" s="501"/>
      <c r="AN132" s="501"/>
      <c r="AO132" s="501"/>
      <c r="AP132" s="501"/>
      <c r="AQ132" s="501"/>
      <c r="AR132" s="501"/>
      <c r="AS132" s="501"/>
      <c r="AT132" s="501"/>
      <c r="AU132" s="501"/>
      <c r="AV132" s="501"/>
      <c r="AW132" s="501"/>
      <c r="AX132" s="501"/>
      <c r="AY132" s="501"/>
      <c r="AZ132" s="501"/>
      <c r="BA132" s="502"/>
      <c r="BB132" s="491"/>
      <c r="BC132" s="492"/>
      <c r="BD132" s="492"/>
      <c r="BE132" s="492"/>
      <c r="BF132" s="492"/>
      <c r="BG132" s="492"/>
      <c r="BH132" s="492"/>
      <c r="BI132" s="492"/>
      <c r="BJ132" s="492"/>
      <c r="BK132" s="492"/>
      <c r="BL132" s="492"/>
      <c r="BM132" s="492"/>
      <c r="BN132" s="492"/>
      <c r="BO132" s="492"/>
      <c r="BP132" s="492"/>
      <c r="BQ132" s="492"/>
      <c r="BR132" s="492"/>
      <c r="BS132" s="492"/>
      <c r="BT132" s="492"/>
      <c r="BU132" s="492"/>
      <c r="BV132" s="492"/>
      <c r="BW132" s="493"/>
      <c r="BX132" s="178"/>
    </row>
    <row r="133" spans="1:76" ht="12.75" customHeight="1">
      <c r="A133" s="178"/>
      <c r="B133" s="443"/>
      <c r="C133" s="444"/>
      <c r="D133" s="444"/>
      <c r="E133" s="444"/>
      <c r="F133" s="444"/>
      <c r="G133" s="444"/>
      <c r="H133" s="444"/>
      <c r="I133" s="444"/>
      <c r="J133" s="444"/>
      <c r="K133" s="444"/>
      <c r="L133" s="444"/>
      <c r="M133" s="444"/>
      <c r="N133" s="444"/>
      <c r="O133" s="444"/>
      <c r="P133" s="444"/>
      <c r="Q133" s="444"/>
      <c r="R133" s="444"/>
      <c r="S133" s="445"/>
      <c r="T133" s="452"/>
      <c r="U133" s="452"/>
      <c r="V133" s="452"/>
      <c r="W133" s="500"/>
      <c r="X133" s="501"/>
      <c r="Y133" s="501"/>
      <c r="Z133" s="501"/>
      <c r="AA133" s="501"/>
      <c r="AB133" s="501"/>
      <c r="AC133" s="501"/>
      <c r="AD133" s="501"/>
      <c r="AE133" s="501"/>
      <c r="AF133" s="501"/>
      <c r="AG133" s="501"/>
      <c r="AH133" s="501"/>
      <c r="AI133" s="501"/>
      <c r="AJ133" s="501"/>
      <c r="AK133" s="501"/>
      <c r="AL133" s="501"/>
      <c r="AM133" s="501"/>
      <c r="AN133" s="501"/>
      <c r="AO133" s="501"/>
      <c r="AP133" s="501"/>
      <c r="AQ133" s="501"/>
      <c r="AR133" s="501"/>
      <c r="AS133" s="501"/>
      <c r="AT133" s="501"/>
      <c r="AU133" s="501"/>
      <c r="AV133" s="501"/>
      <c r="AW133" s="501"/>
      <c r="AX133" s="501"/>
      <c r="AY133" s="501"/>
      <c r="AZ133" s="501"/>
      <c r="BA133" s="502"/>
      <c r="BB133" s="491"/>
      <c r="BC133" s="492"/>
      <c r="BD133" s="492"/>
      <c r="BE133" s="492"/>
      <c r="BF133" s="492"/>
      <c r="BG133" s="492"/>
      <c r="BH133" s="492"/>
      <c r="BI133" s="492"/>
      <c r="BJ133" s="492"/>
      <c r="BK133" s="492"/>
      <c r="BL133" s="492"/>
      <c r="BM133" s="492"/>
      <c r="BN133" s="492"/>
      <c r="BO133" s="492"/>
      <c r="BP133" s="492"/>
      <c r="BQ133" s="492"/>
      <c r="BR133" s="492"/>
      <c r="BS133" s="492"/>
      <c r="BT133" s="492"/>
      <c r="BU133" s="492"/>
      <c r="BV133" s="492"/>
      <c r="BW133" s="493"/>
      <c r="BX133" s="178"/>
    </row>
    <row r="134" spans="1:76" ht="12.75" customHeight="1">
      <c r="A134" s="178"/>
      <c r="B134" s="443"/>
      <c r="C134" s="444"/>
      <c r="D134" s="444"/>
      <c r="E134" s="444"/>
      <c r="F134" s="444"/>
      <c r="G134" s="444"/>
      <c r="H134" s="444"/>
      <c r="I134" s="444"/>
      <c r="J134" s="444"/>
      <c r="K134" s="444"/>
      <c r="L134" s="444"/>
      <c r="M134" s="444"/>
      <c r="N134" s="444"/>
      <c r="O134" s="444"/>
      <c r="P134" s="444"/>
      <c r="Q134" s="444"/>
      <c r="R134" s="444"/>
      <c r="S134" s="445"/>
      <c r="T134" s="452"/>
      <c r="U134" s="452"/>
      <c r="V134" s="452"/>
      <c r="W134" s="500"/>
      <c r="X134" s="501"/>
      <c r="Y134" s="501"/>
      <c r="Z134" s="501"/>
      <c r="AA134" s="501"/>
      <c r="AB134" s="501"/>
      <c r="AC134" s="501"/>
      <c r="AD134" s="501"/>
      <c r="AE134" s="501"/>
      <c r="AF134" s="501"/>
      <c r="AG134" s="501"/>
      <c r="AH134" s="501"/>
      <c r="AI134" s="501"/>
      <c r="AJ134" s="501"/>
      <c r="AK134" s="501"/>
      <c r="AL134" s="501"/>
      <c r="AM134" s="501"/>
      <c r="AN134" s="501"/>
      <c r="AO134" s="501"/>
      <c r="AP134" s="501"/>
      <c r="AQ134" s="501"/>
      <c r="AR134" s="501"/>
      <c r="AS134" s="501"/>
      <c r="AT134" s="501"/>
      <c r="AU134" s="501"/>
      <c r="AV134" s="501"/>
      <c r="AW134" s="501"/>
      <c r="AX134" s="501"/>
      <c r="AY134" s="501"/>
      <c r="AZ134" s="501"/>
      <c r="BA134" s="502"/>
      <c r="BB134" s="494"/>
      <c r="BC134" s="495"/>
      <c r="BD134" s="495"/>
      <c r="BE134" s="495"/>
      <c r="BF134" s="495"/>
      <c r="BG134" s="495"/>
      <c r="BH134" s="495"/>
      <c r="BI134" s="495"/>
      <c r="BJ134" s="495"/>
      <c r="BK134" s="495"/>
      <c r="BL134" s="495"/>
      <c r="BM134" s="495"/>
      <c r="BN134" s="495"/>
      <c r="BO134" s="495"/>
      <c r="BP134" s="495"/>
      <c r="BQ134" s="495"/>
      <c r="BR134" s="495"/>
      <c r="BS134" s="495"/>
      <c r="BT134" s="495"/>
      <c r="BU134" s="495"/>
      <c r="BV134" s="495"/>
      <c r="BW134" s="496"/>
      <c r="BX134" s="178"/>
    </row>
    <row r="135" spans="1:76" ht="12.75" customHeight="1">
      <c r="A135" s="178"/>
      <c r="B135" s="443"/>
      <c r="C135" s="444"/>
      <c r="D135" s="444"/>
      <c r="E135" s="444"/>
      <c r="F135" s="444"/>
      <c r="G135" s="444"/>
      <c r="H135" s="444"/>
      <c r="I135" s="444"/>
      <c r="J135" s="444"/>
      <c r="K135" s="444"/>
      <c r="L135" s="444"/>
      <c r="M135" s="444"/>
      <c r="N135" s="444"/>
      <c r="O135" s="444"/>
      <c r="P135" s="444"/>
      <c r="Q135" s="444"/>
      <c r="R135" s="444"/>
      <c r="S135" s="445"/>
      <c r="T135" s="452">
        <v>3.35</v>
      </c>
      <c r="U135" s="452"/>
      <c r="V135" s="452"/>
      <c r="W135" s="500"/>
      <c r="X135" s="501"/>
      <c r="Y135" s="501"/>
      <c r="Z135" s="501"/>
      <c r="AA135" s="501"/>
      <c r="AB135" s="501"/>
      <c r="AC135" s="501"/>
      <c r="AD135" s="501"/>
      <c r="AE135" s="501"/>
      <c r="AF135" s="501"/>
      <c r="AG135" s="501"/>
      <c r="AH135" s="501"/>
      <c r="AI135" s="501"/>
      <c r="AJ135" s="501"/>
      <c r="AK135" s="501"/>
      <c r="AL135" s="501"/>
      <c r="AM135" s="501"/>
      <c r="AN135" s="501"/>
      <c r="AO135" s="501"/>
      <c r="AP135" s="501"/>
      <c r="AQ135" s="501"/>
      <c r="AR135" s="501"/>
      <c r="AS135" s="501"/>
      <c r="AT135" s="501"/>
      <c r="AU135" s="501"/>
      <c r="AV135" s="501"/>
      <c r="AW135" s="501"/>
      <c r="AX135" s="501"/>
      <c r="AY135" s="501"/>
      <c r="AZ135" s="501"/>
      <c r="BA135" s="502"/>
      <c r="BB135" s="488" t="str">
        <f>IF('Est. Ing.'!C104='Est. Egr.'!D81,"","Los Ingresos estimados con Empréstitos es $"&amp;'Est. Ing.'!C104&amp;" y en los Egresos con el mismo recurso se presupuestan $"&amp;'Est. Egr.'!D81&amp;", por lo que no existe equilibrio.")</f>
        <v>Los Ingresos estimados con Empréstitos es $6249999 y en los Egresos con el mismo recurso se presupuestan $0, por lo que no existe equilibrio.</v>
      </c>
      <c r="BC135" s="489"/>
      <c r="BD135" s="489"/>
      <c r="BE135" s="489"/>
      <c r="BF135" s="489"/>
      <c r="BG135" s="489"/>
      <c r="BH135" s="489"/>
      <c r="BI135" s="489"/>
      <c r="BJ135" s="489"/>
      <c r="BK135" s="489"/>
      <c r="BL135" s="489"/>
      <c r="BM135" s="489"/>
      <c r="BN135" s="489"/>
      <c r="BO135" s="489"/>
      <c r="BP135" s="489"/>
      <c r="BQ135" s="489"/>
      <c r="BR135" s="489"/>
      <c r="BS135" s="489"/>
      <c r="BT135" s="489"/>
      <c r="BU135" s="489"/>
      <c r="BV135" s="489"/>
      <c r="BW135" s="490"/>
      <c r="BX135" s="178"/>
    </row>
    <row r="136" spans="1:76" ht="12.75" customHeight="1">
      <c r="A136" s="178"/>
      <c r="B136" s="443"/>
      <c r="C136" s="444"/>
      <c r="D136" s="444"/>
      <c r="E136" s="444"/>
      <c r="F136" s="444"/>
      <c r="G136" s="444"/>
      <c r="H136" s="444"/>
      <c r="I136" s="444"/>
      <c r="J136" s="444"/>
      <c r="K136" s="444"/>
      <c r="L136" s="444"/>
      <c r="M136" s="444"/>
      <c r="N136" s="444"/>
      <c r="O136" s="444"/>
      <c r="P136" s="444"/>
      <c r="Q136" s="444"/>
      <c r="R136" s="444"/>
      <c r="S136" s="445"/>
      <c r="T136" s="452"/>
      <c r="U136" s="452"/>
      <c r="V136" s="452"/>
      <c r="W136" s="500"/>
      <c r="X136" s="501"/>
      <c r="Y136" s="501"/>
      <c r="Z136" s="501"/>
      <c r="AA136" s="501"/>
      <c r="AB136" s="501"/>
      <c r="AC136" s="501"/>
      <c r="AD136" s="501"/>
      <c r="AE136" s="501"/>
      <c r="AF136" s="501"/>
      <c r="AG136" s="501"/>
      <c r="AH136" s="501"/>
      <c r="AI136" s="501"/>
      <c r="AJ136" s="501"/>
      <c r="AK136" s="501"/>
      <c r="AL136" s="501"/>
      <c r="AM136" s="501"/>
      <c r="AN136" s="501"/>
      <c r="AO136" s="501"/>
      <c r="AP136" s="501"/>
      <c r="AQ136" s="501"/>
      <c r="AR136" s="501"/>
      <c r="AS136" s="501"/>
      <c r="AT136" s="501"/>
      <c r="AU136" s="501"/>
      <c r="AV136" s="501"/>
      <c r="AW136" s="501"/>
      <c r="AX136" s="501"/>
      <c r="AY136" s="501"/>
      <c r="AZ136" s="501"/>
      <c r="BA136" s="502"/>
      <c r="BB136" s="491"/>
      <c r="BC136" s="492"/>
      <c r="BD136" s="492"/>
      <c r="BE136" s="492"/>
      <c r="BF136" s="492"/>
      <c r="BG136" s="492"/>
      <c r="BH136" s="492"/>
      <c r="BI136" s="492"/>
      <c r="BJ136" s="492"/>
      <c r="BK136" s="492"/>
      <c r="BL136" s="492"/>
      <c r="BM136" s="492"/>
      <c r="BN136" s="492"/>
      <c r="BO136" s="492"/>
      <c r="BP136" s="492"/>
      <c r="BQ136" s="492"/>
      <c r="BR136" s="492"/>
      <c r="BS136" s="492"/>
      <c r="BT136" s="492"/>
      <c r="BU136" s="492"/>
      <c r="BV136" s="492"/>
      <c r="BW136" s="493"/>
      <c r="BX136" s="178"/>
    </row>
    <row r="137" spans="1:76" ht="12.75" customHeight="1">
      <c r="A137" s="178"/>
      <c r="B137" s="443"/>
      <c r="C137" s="444"/>
      <c r="D137" s="444"/>
      <c r="E137" s="444"/>
      <c r="F137" s="444"/>
      <c r="G137" s="444"/>
      <c r="H137" s="444"/>
      <c r="I137" s="444"/>
      <c r="J137" s="444"/>
      <c r="K137" s="444"/>
      <c r="L137" s="444"/>
      <c r="M137" s="444"/>
      <c r="N137" s="444"/>
      <c r="O137" s="444"/>
      <c r="P137" s="444"/>
      <c r="Q137" s="444"/>
      <c r="R137" s="444"/>
      <c r="S137" s="445"/>
      <c r="T137" s="452"/>
      <c r="U137" s="452"/>
      <c r="V137" s="452"/>
      <c r="W137" s="500"/>
      <c r="X137" s="501"/>
      <c r="Y137" s="501"/>
      <c r="Z137" s="501"/>
      <c r="AA137" s="501"/>
      <c r="AB137" s="501"/>
      <c r="AC137" s="501"/>
      <c r="AD137" s="501"/>
      <c r="AE137" s="501"/>
      <c r="AF137" s="501"/>
      <c r="AG137" s="501"/>
      <c r="AH137" s="501"/>
      <c r="AI137" s="501"/>
      <c r="AJ137" s="501"/>
      <c r="AK137" s="501"/>
      <c r="AL137" s="501"/>
      <c r="AM137" s="501"/>
      <c r="AN137" s="501"/>
      <c r="AO137" s="501"/>
      <c r="AP137" s="501"/>
      <c r="AQ137" s="501"/>
      <c r="AR137" s="501"/>
      <c r="AS137" s="501"/>
      <c r="AT137" s="501"/>
      <c r="AU137" s="501"/>
      <c r="AV137" s="501"/>
      <c r="AW137" s="501"/>
      <c r="AX137" s="501"/>
      <c r="AY137" s="501"/>
      <c r="AZ137" s="501"/>
      <c r="BA137" s="502"/>
      <c r="BB137" s="491"/>
      <c r="BC137" s="492"/>
      <c r="BD137" s="492"/>
      <c r="BE137" s="492"/>
      <c r="BF137" s="492"/>
      <c r="BG137" s="492"/>
      <c r="BH137" s="492"/>
      <c r="BI137" s="492"/>
      <c r="BJ137" s="492"/>
      <c r="BK137" s="492"/>
      <c r="BL137" s="492"/>
      <c r="BM137" s="492"/>
      <c r="BN137" s="492"/>
      <c r="BO137" s="492"/>
      <c r="BP137" s="492"/>
      <c r="BQ137" s="492"/>
      <c r="BR137" s="492"/>
      <c r="BS137" s="492"/>
      <c r="BT137" s="492"/>
      <c r="BU137" s="492"/>
      <c r="BV137" s="492"/>
      <c r="BW137" s="493"/>
      <c r="BX137" s="178"/>
    </row>
    <row r="138" spans="1:76" ht="12.75" customHeight="1">
      <c r="A138" s="178"/>
      <c r="B138" s="443"/>
      <c r="C138" s="444"/>
      <c r="D138" s="444"/>
      <c r="E138" s="444"/>
      <c r="F138" s="444"/>
      <c r="G138" s="444"/>
      <c r="H138" s="444"/>
      <c r="I138" s="444"/>
      <c r="J138" s="444"/>
      <c r="K138" s="444"/>
      <c r="L138" s="444"/>
      <c r="M138" s="444"/>
      <c r="N138" s="444"/>
      <c r="O138" s="444"/>
      <c r="P138" s="444"/>
      <c r="Q138" s="444"/>
      <c r="R138" s="444"/>
      <c r="S138" s="445"/>
      <c r="T138" s="452"/>
      <c r="U138" s="452"/>
      <c r="V138" s="452"/>
      <c r="W138" s="500"/>
      <c r="X138" s="501"/>
      <c r="Y138" s="501"/>
      <c r="Z138" s="501"/>
      <c r="AA138" s="501"/>
      <c r="AB138" s="501"/>
      <c r="AC138" s="501"/>
      <c r="AD138" s="501"/>
      <c r="AE138" s="501"/>
      <c r="AF138" s="501"/>
      <c r="AG138" s="501"/>
      <c r="AH138" s="501"/>
      <c r="AI138" s="501"/>
      <c r="AJ138" s="501"/>
      <c r="AK138" s="501"/>
      <c r="AL138" s="501"/>
      <c r="AM138" s="501"/>
      <c r="AN138" s="501"/>
      <c r="AO138" s="501"/>
      <c r="AP138" s="501"/>
      <c r="AQ138" s="501"/>
      <c r="AR138" s="501"/>
      <c r="AS138" s="501"/>
      <c r="AT138" s="501"/>
      <c r="AU138" s="501"/>
      <c r="AV138" s="501"/>
      <c r="AW138" s="501"/>
      <c r="AX138" s="501"/>
      <c r="AY138" s="501"/>
      <c r="AZ138" s="501"/>
      <c r="BA138" s="502"/>
      <c r="BB138" s="491"/>
      <c r="BC138" s="492"/>
      <c r="BD138" s="492"/>
      <c r="BE138" s="492"/>
      <c r="BF138" s="492"/>
      <c r="BG138" s="492"/>
      <c r="BH138" s="492"/>
      <c r="BI138" s="492"/>
      <c r="BJ138" s="492"/>
      <c r="BK138" s="492"/>
      <c r="BL138" s="492"/>
      <c r="BM138" s="492"/>
      <c r="BN138" s="492"/>
      <c r="BO138" s="492"/>
      <c r="BP138" s="492"/>
      <c r="BQ138" s="492"/>
      <c r="BR138" s="492"/>
      <c r="BS138" s="492"/>
      <c r="BT138" s="492"/>
      <c r="BU138" s="492"/>
      <c r="BV138" s="492"/>
      <c r="BW138" s="493"/>
      <c r="BX138" s="178"/>
    </row>
    <row r="139" spans="1:76" ht="12.75" customHeight="1">
      <c r="A139" s="178"/>
      <c r="B139" s="443"/>
      <c r="C139" s="444"/>
      <c r="D139" s="444"/>
      <c r="E139" s="444"/>
      <c r="F139" s="444"/>
      <c r="G139" s="444"/>
      <c r="H139" s="444"/>
      <c r="I139" s="444"/>
      <c r="J139" s="444"/>
      <c r="K139" s="444"/>
      <c r="L139" s="444"/>
      <c r="M139" s="444"/>
      <c r="N139" s="444"/>
      <c r="O139" s="444"/>
      <c r="P139" s="444"/>
      <c r="Q139" s="444"/>
      <c r="R139" s="444"/>
      <c r="S139" s="445"/>
      <c r="T139" s="452"/>
      <c r="U139" s="452"/>
      <c r="V139" s="452"/>
      <c r="W139" s="500"/>
      <c r="X139" s="501"/>
      <c r="Y139" s="501"/>
      <c r="Z139" s="501"/>
      <c r="AA139" s="501"/>
      <c r="AB139" s="501"/>
      <c r="AC139" s="501"/>
      <c r="AD139" s="501"/>
      <c r="AE139" s="501"/>
      <c r="AF139" s="501"/>
      <c r="AG139" s="501"/>
      <c r="AH139" s="501"/>
      <c r="AI139" s="501"/>
      <c r="AJ139" s="501"/>
      <c r="AK139" s="501"/>
      <c r="AL139" s="501"/>
      <c r="AM139" s="501"/>
      <c r="AN139" s="501"/>
      <c r="AO139" s="501"/>
      <c r="AP139" s="501"/>
      <c r="AQ139" s="501"/>
      <c r="AR139" s="501"/>
      <c r="AS139" s="501"/>
      <c r="AT139" s="501"/>
      <c r="AU139" s="501"/>
      <c r="AV139" s="501"/>
      <c r="AW139" s="501"/>
      <c r="AX139" s="501"/>
      <c r="AY139" s="501"/>
      <c r="AZ139" s="501"/>
      <c r="BA139" s="502"/>
      <c r="BB139" s="494"/>
      <c r="BC139" s="495"/>
      <c r="BD139" s="495"/>
      <c r="BE139" s="495"/>
      <c r="BF139" s="495"/>
      <c r="BG139" s="495"/>
      <c r="BH139" s="495"/>
      <c r="BI139" s="495"/>
      <c r="BJ139" s="495"/>
      <c r="BK139" s="495"/>
      <c r="BL139" s="495"/>
      <c r="BM139" s="495"/>
      <c r="BN139" s="495"/>
      <c r="BO139" s="495"/>
      <c r="BP139" s="495"/>
      <c r="BQ139" s="495"/>
      <c r="BR139" s="495"/>
      <c r="BS139" s="495"/>
      <c r="BT139" s="495"/>
      <c r="BU139" s="495"/>
      <c r="BV139" s="495"/>
      <c r="BW139" s="496"/>
      <c r="BX139" s="178"/>
    </row>
    <row r="140" spans="1:76" ht="12.75" customHeight="1">
      <c r="A140" s="178"/>
      <c r="B140" s="443"/>
      <c r="C140" s="444"/>
      <c r="D140" s="444"/>
      <c r="E140" s="444"/>
      <c r="F140" s="444"/>
      <c r="G140" s="444"/>
      <c r="H140" s="444"/>
      <c r="I140" s="444"/>
      <c r="J140" s="444"/>
      <c r="K140" s="444"/>
      <c r="L140" s="444"/>
      <c r="M140" s="444"/>
      <c r="N140" s="444"/>
      <c r="O140" s="444"/>
      <c r="P140" s="444"/>
      <c r="Q140" s="444"/>
      <c r="R140" s="444"/>
      <c r="S140" s="445"/>
      <c r="T140" s="452">
        <v>3.36</v>
      </c>
      <c r="U140" s="452"/>
      <c r="V140" s="452"/>
      <c r="W140" s="500"/>
      <c r="X140" s="501"/>
      <c r="Y140" s="501"/>
      <c r="Z140" s="501"/>
      <c r="AA140" s="501"/>
      <c r="AB140" s="501"/>
      <c r="AC140" s="501"/>
      <c r="AD140" s="501"/>
      <c r="AE140" s="501"/>
      <c r="AF140" s="501"/>
      <c r="AG140" s="501"/>
      <c r="AH140" s="501"/>
      <c r="AI140" s="501"/>
      <c r="AJ140" s="501"/>
      <c r="AK140" s="501"/>
      <c r="AL140" s="501"/>
      <c r="AM140" s="501"/>
      <c r="AN140" s="501"/>
      <c r="AO140" s="501"/>
      <c r="AP140" s="501"/>
      <c r="AQ140" s="501"/>
      <c r="AR140" s="501"/>
      <c r="AS140" s="501"/>
      <c r="AT140" s="501"/>
      <c r="AU140" s="501"/>
      <c r="AV140" s="501"/>
      <c r="AW140" s="501"/>
      <c r="AX140" s="501"/>
      <c r="AY140" s="501"/>
      <c r="AZ140" s="501"/>
      <c r="BA140" s="502"/>
      <c r="BB140" s="488" t="str">
        <f>IF('Est. Ing.'!C109='Est. Egr.'!D86,"","Los Ingresos estimados con Otros recursos es $"&amp;'Est. Ing.'!C109&amp;" y en los Egresos con el mismo recurso se presupuestan $"&amp;'Est. Egr.'!D86&amp;", por lo que no existe equilibrio.")</f>
        <v/>
      </c>
      <c r="BC140" s="489"/>
      <c r="BD140" s="489"/>
      <c r="BE140" s="489"/>
      <c r="BF140" s="489"/>
      <c r="BG140" s="489"/>
      <c r="BH140" s="489"/>
      <c r="BI140" s="489"/>
      <c r="BJ140" s="489"/>
      <c r="BK140" s="489"/>
      <c r="BL140" s="489"/>
      <c r="BM140" s="489"/>
      <c r="BN140" s="489"/>
      <c r="BO140" s="489"/>
      <c r="BP140" s="489"/>
      <c r="BQ140" s="489"/>
      <c r="BR140" s="489"/>
      <c r="BS140" s="489"/>
      <c r="BT140" s="489"/>
      <c r="BU140" s="489"/>
      <c r="BV140" s="489"/>
      <c r="BW140" s="490"/>
      <c r="BX140" s="178"/>
    </row>
    <row r="141" spans="1:76" ht="12.75" customHeight="1">
      <c r="A141" s="178"/>
      <c r="B141" s="443"/>
      <c r="C141" s="444"/>
      <c r="D141" s="444"/>
      <c r="E141" s="444"/>
      <c r="F141" s="444"/>
      <c r="G141" s="444"/>
      <c r="H141" s="444"/>
      <c r="I141" s="444"/>
      <c r="J141" s="444"/>
      <c r="K141" s="444"/>
      <c r="L141" s="444"/>
      <c r="M141" s="444"/>
      <c r="N141" s="444"/>
      <c r="O141" s="444"/>
      <c r="P141" s="444"/>
      <c r="Q141" s="444"/>
      <c r="R141" s="444"/>
      <c r="S141" s="445"/>
      <c r="T141" s="452"/>
      <c r="U141" s="452"/>
      <c r="V141" s="452"/>
      <c r="W141" s="500"/>
      <c r="X141" s="501"/>
      <c r="Y141" s="501"/>
      <c r="Z141" s="501"/>
      <c r="AA141" s="501"/>
      <c r="AB141" s="501"/>
      <c r="AC141" s="501"/>
      <c r="AD141" s="501"/>
      <c r="AE141" s="501"/>
      <c r="AF141" s="501"/>
      <c r="AG141" s="501"/>
      <c r="AH141" s="501"/>
      <c r="AI141" s="501"/>
      <c r="AJ141" s="501"/>
      <c r="AK141" s="501"/>
      <c r="AL141" s="501"/>
      <c r="AM141" s="501"/>
      <c r="AN141" s="501"/>
      <c r="AO141" s="501"/>
      <c r="AP141" s="501"/>
      <c r="AQ141" s="501"/>
      <c r="AR141" s="501"/>
      <c r="AS141" s="501"/>
      <c r="AT141" s="501"/>
      <c r="AU141" s="501"/>
      <c r="AV141" s="501"/>
      <c r="AW141" s="501"/>
      <c r="AX141" s="501"/>
      <c r="AY141" s="501"/>
      <c r="AZ141" s="501"/>
      <c r="BA141" s="502"/>
      <c r="BB141" s="491"/>
      <c r="BC141" s="492"/>
      <c r="BD141" s="492"/>
      <c r="BE141" s="492"/>
      <c r="BF141" s="492"/>
      <c r="BG141" s="492"/>
      <c r="BH141" s="492"/>
      <c r="BI141" s="492"/>
      <c r="BJ141" s="492"/>
      <c r="BK141" s="492"/>
      <c r="BL141" s="492"/>
      <c r="BM141" s="492"/>
      <c r="BN141" s="492"/>
      <c r="BO141" s="492"/>
      <c r="BP141" s="492"/>
      <c r="BQ141" s="492"/>
      <c r="BR141" s="492"/>
      <c r="BS141" s="492"/>
      <c r="BT141" s="492"/>
      <c r="BU141" s="492"/>
      <c r="BV141" s="492"/>
      <c r="BW141" s="493"/>
      <c r="BX141" s="178"/>
    </row>
    <row r="142" spans="1:76" ht="12.75" customHeight="1">
      <c r="A142" s="178"/>
      <c r="B142" s="443"/>
      <c r="C142" s="444"/>
      <c r="D142" s="444"/>
      <c r="E142" s="444"/>
      <c r="F142" s="444"/>
      <c r="G142" s="444"/>
      <c r="H142" s="444"/>
      <c r="I142" s="444"/>
      <c r="J142" s="444"/>
      <c r="K142" s="444"/>
      <c r="L142" s="444"/>
      <c r="M142" s="444"/>
      <c r="N142" s="444"/>
      <c r="O142" s="444"/>
      <c r="P142" s="444"/>
      <c r="Q142" s="444"/>
      <c r="R142" s="444"/>
      <c r="S142" s="445"/>
      <c r="T142" s="452"/>
      <c r="U142" s="452"/>
      <c r="V142" s="452"/>
      <c r="W142" s="500"/>
      <c r="X142" s="501"/>
      <c r="Y142" s="501"/>
      <c r="Z142" s="501"/>
      <c r="AA142" s="501"/>
      <c r="AB142" s="501"/>
      <c r="AC142" s="501"/>
      <c r="AD142" s="501"/>
      <c r="AE142" s="501"/>
      <c r="AF142" s="501"/>
      <c r="AG142" s="501"/>
      <c r="AH142" s="501"/>
      <c r="AI142" s="501"/>
      <c r="AJ142" s="501"/>
      <c r="AK142" s="501"/>
      <c r="AL142" s="501"/>
      <c r="AM142" s="501"/>
      <c r="AN142" s="501"/>
      <c r="AO142" s="501"/>
      <c r="AP142" s="501"/>
      <c r="AQ142" s="501"/>
      <c r="AR142" s="501"/>
      <c r="AS142" s="501"/>
      <c r="AT142" s="501"/>
      <c r="AU142" s="501"/>
      <c r="AV142" s="501"/>
      <c r="AW142" s="501"/>
      <c r="AX142" s="501"/>
      <c r="AY142" s="501"/>
      <c r="AZ142" s="501"/>
      <c r="BA142" s="502"/>
      <c r="BB142" s="491"/>
      <c r="BC142" s="492"/>
      <c r="BD142" s="492"/>
      <c r="BE142" s="492"/>
      <c r="BF142" s="492"/>
      <c r="BG142" s="492"/>
      <c r="BH142" s="492"/>
      <c r="BI142" s="492"/>
      <c r="BJ142" s="492"/>
      <c r="BK142" s="492"/>
      <c r="BL142" s="492"/>
      <c r="BM142" s="492"/>
      <c r="BN142" s="492"/>
      <c r="BO142" s="492"/>
      <c r="BP142" s="492"/>
      <c r="BQ142" s="492"/>
      <c r="BR142" s="492"/>
      <c r="BS142" s="492"/>
      <c r="BT142" s="492"/>
      <c r="BU142" s="492"/>
      <c r="BV142" s="492"/>
      <c r="BW142" s="493"/>
      <c r="BX142" s="178"/>
    </row>
    <row r="143" spans="1:76" ht="12.75" customHeight="1">
      <c r="A143" s="178"/>
      <c r="B143" s="443"/>
      <c r="C143" s="444"/>
      <c r="D143" s="444"/>
      <c r="E143" s="444"/>
      <c r="F143" s="444"/>
      <c r="G143" s="444"/>
      <c r="H143" s="444"/>
      <c r="I143" s="444"/>
      <c r="J143" s="444"/>
      <c r="K143" s="444"/>
      <c r="L143" s="444"/>
      <c r="M143" s="444"/>
      <c r="N143" s="444"/>
      <c r="O143" s="444"/>
      <c r="P143" s="444"/>
      <c r="Q143" s="444"/>
      <c r="R143" s="444"/>
      <c r="S143" s="445"/>
      <c r="T143" s="452"/>
      <c r="U143" s="452"/>
      <c r="V143" s="452"/>
      <c r="W143" s="500"/>
      <c r="X143" s="501"/>
      <c r="Y143" s="501"/>
      <c r="Z143" s="501"/>
      <c r="AA143" s="501"/>
      <c r="AB143" s="501"/>
      <c r="AC143" s="501"/>
      <c r="AD143" s="501"/>
      <c r="AE143" s="501"/>
      <c r="AF143" s="501"/>
      <c r="AG143" s="501"/>
      <c r="AH143" s="501"/>
      <c r="AI143" s="501"/>
      <c r="AJ143" s="501"/>
      <c r="AK143" s="501"/>
      <c r="AL143" s="501"/>
      <c r="AM143" s="501"/>
      <c r="AN143" s="501"/>
      <c r="AO143" s="501"/>
      <c r="AP143" s="501"/>
      <c r="AQ143" s="501"/>
      <c r="AR143" s="501"/>
      <c r="AS143" s="501"/>
      <c r="AT143" s="501"/>
      <c r="AU143" s="501"/>
      <c r="AV143" s="501"/>
      <c r="AW143" s="501"/>
      <c r="AX143" s="501"/>
      <c r="AY143" s="501"/>
      <c r="AZ143" s="501"/>
      <c r="BA143" s="502"/>
      <c r="BB143" s="491"/>
      <c r="BC143" s="492"/>
      <c r="BD143" s="492"/>
      <c r="BE143" s="492"/>
      <c r="BF143" s="492"/>
      <c r="BG143" s="492"/>
      <c r="BH143" s="492"/>
      <c r="BI143" s="492"/>
      <c r="BJ143" s="492"/>
      <c r="BK143" s="492"/>
      <c r="BL143" s="492"/>
      <c r="BM143" s="492"/>
      <c r="BN143" s="492"/>
      <c r="BO143" s="492"/>
      <c r="BP143" s="492"/>
      <c r="BQ143" s="492"/>
      <c r="BR143" s="492"/>
      <c r="BS143" s="492"/>
      <c r="BT143" s="492"/>
      <c r="BU143" s="492"/>
      <c r="BV143" s="492"/>
      <c r="BW143" s="493"/>
      <c r="BX143" s="178"/>
    </row>
    <row r="144" spans="1:76" ht="12.75" customHeight="1">
      <c r="A144" s="178"/>
      <c r="B144" s="446"/>
      <c r="C144" s="447"/>
      <c r="D144" s="447"/>
      <c r="E144" s="447"/>
      <c r="F144" s="447"/>
      <c r="G144" s="447"/>
      <c r="H144" s="447"/>
      <c r="I144" s="447"/>
      <c r="J144" s="447"/>
      <c r="K144" s="447"/>
      <c r="L144" s="447"/>
      <c r="M144" s="447"/>
      <c r="N144" s="447"/>
      <c r="O144" s="447"/>
      <c r="P144" s="447"/>
      <c r="Q144" s="447"/>
      <c r="R144" s="447"/>
      <c r="S144" s="448"/>
      <c r="T144" s="452"/>
      <c r="U144" s="452"/>
      <c r="V144" s="452"/>
      <c r="W144" s="503"/>
      <c r="X144" s="504"/>
      <c r="Y144" s="504"/>
      <c r="Z144" s="504"/>
      <c r="AA144" s="504"/>
      <c r="AB144" s="504"/>
      <c r="AC144" s="504"/>
      <c r="AD144" s="504"/>
      <c r="AE144" s="504"/>
      <c r="AF144" s="504"/>
      <c r="AG144" s="504"/>
      <c r="AH144" s="504"/>
      <c r="AI144" s="504"/>
      <c r="AJ144" s="504"/>
      <c r="AK144" s="504"/>
      <c r="AL144" s="504"/>
      <c r="AM144" s="504"/>
      <c r="AN144" s="504"/>
      <c r="AO144" s="504"/>
      <c r="AP144" s="504"/>
      <c r="AQ144" s="504"/>
      <c r="AR144" s="504"/>
      <c r="AS144" s="504"/>
      <c r="AT144" s="504"/>
      <c r="AU144" s="504"/>
      <c r="AV144" s="504"/>
      <c r="AW144" s="504"/>
      <c r="AX144" s="504"/>
      <c r="AY144" s="504"/>
      <c r="AZ144" s="504"/>
      <c r="BA144" s="505"/>
      <c r="BB144" s="494"/>
      <c r="BC144" s="495"/>
      <c r="BD144" s="495"/>
      <c r="BE144" s="495"/>
      <c r="BF144" s="495"/>
      <c r="BG144" s="495"/>
      <c r="BH144" s="495"/>
      <c r="BI144" s="495"/>
      <c r="BJ144" s="495"/>
      <c r="BK144" s="495"/>
      <c r="BL144" s="495"/>
      <c r="BM144" s="495"/>
      <c r="BN144" s="495"/>
      <c r="BO144" s="495"/>
      <c r="BP144" s="495"/>
      <c r="BQ144" s="495"/>
      <c r="BR144" s="495"/>
      <c r="BS144" s="495"/>
      <c r="BT144" s="495"/>
      <c r="BU144" s="495"/>
      <c r="BV144" s="495"/>
      <c r="BW144" s="496"/>
      <c r="BX144" s="178"/>
    </row>
    <row r="145" spans="1:76" ht="12.75" customHeight="1">
      <c r="A145" s="178"/>
      <c r="B145" s="440" t="s">
        <v>1351</v>
      </c>
      <c r="C145" s="441"/>
      <c r="D145" s="441"/>
      <c r="E145" s="441"/>
      <c r="F145" s="441"/>
      <c r="G145" s="441"/>
      <c r="H145" s="441"/>
      <c r="I145" s="441"/>
      <c r="J145" s="441"/>
      <c r="K145" s="441"/>
      <c r="L145" s="441"/>
      <c r="M145" s="441"/>
      <c r="N145" s="441"/>
      <c r="O145" s="441"/>
      <c r="P145" s="441"/>
      <c r="Q145" s="441"/>
      <c r="R145" s="441"/>
      <c r="S145" s="442"/>
      <c r="T145" s="452">
        <v>4.0999999999999996</v>
      </c>
      <c r="U145" s="452"/>
      <c r="V145" s="452"/>
      <c r="W145" s="486" t="s">
        <v>1385</v>
      </c>
      <c r="X145" s="487"/>
      <c r="Y145" s="487"/>
      <c r="Z145" s="487"/>
      <c r="AA145" s="487"/>
      <c r="AB145" s="487"/>
      <c r="AC145" s="487"/>
      <c r="AD145" s="487"/>
      <c r="AE145" s="487"/>
      <c r="AF145" s="487"/>
      <c r="AG145" s="487"/>
      <c r="AH145" s="487"/>
      <c r="AI145" s="487"/>
      <c r="AJ145" s="487"/>
      <c r="AK145" s="487"/>
      <c r="AL145" s="487"/>
      <c r="AM145" s="487"/>
      <c r="AN145" s="487"/>
      <c r="AO145" s="487"/>
      <c r="AP145" s="487"/>
      <c r="AQ145" s="487"/>
      <c r="AR145" s="487"/>
      <c r="AS145" s="487"/>
      <c r="AT145" s="487"/>
      <c r="AU145" s="487"/>
      <c r="AV145" s="487"/>
      <c r="AW145" s="487"/>
      <c r="AX145" s="487"/>
      <c r="AY145" s="487"/>
      <c r="AZ145" s="487"/>
      <c r="BA145" s="487"/>
      <c r="BB145" s="477" t="e">
        <f>IF(#REF!&gt;0,"","No se anexa el formato de Plantilla de Personal de Carácter Permanente o falta integrar información.")</f>
        <v>#REF!</v>
      </c>
      <c r="BC145" s="478"/>
      <c r="BD145" s="478"/>
      <c r="BE145" s="478"/>
      <c r="BF145" s="478"/>
      <c r="BG145" s="478"/>
      <c r="BH145" s="478"/>
      <c r="BI145" s="478"/>
      <c r="BJ145" s="478"/>
      <c r="BK145" s="478"/>
      <c r="BL145" s="478"/>
      <c r="BM145" s="478"/>
      <c r="BN145" s="478"/>
      <c r="BO145" s="478"/>
      <c r="BP145" s="478"/>
      <c r="BQ145" s="478"/>
      <c r="BR145" s="478"/>
      <c r="BS145" s="478"/>
      <c r="BT145" s="478"/>
      <c r="BU145" s="478"/>
      <c r="BV145" s="478"/>
      <c r="BW145" s="479"/>
      <c r="BX145" s="178"/>
    </row>
    <row r="146" spans="1:76" ht="12.75" customHeight="1">
      <c r="A146" s="178"/>
      <c r="B146" s="443"/>
      <c r="C146" s="444"/>
      <c r="D146" s="444"/>
      <c r="E146" s="444"/>
      <c r="F146" s="444"/>
      <c r="G146" s="444"/>
      <c r="H146" s="444"/>
      <c r="I146" s="444"/>
      <c r="J146" s="444"/>
      <c r="K146" s="444"/>
      <c r="L146" s="444"/>
      <c r="M146" s="444"/>
      <c r="N146" s="444"/>
      <c r="O146" s="444"/>
      <c r="P146" s="444"/>
      <c r="Q146" s="444"/>
      <c r="R146" s="444"/>
      <c r="S146" s="445"/>
      <c r="T146" s="452"/>
      <c r="U146" s="452"/>
      <c r="V146" s="452"/>
      <c r="W146" s="486"/>
      <c r="X146" s="487"/>
      <c r="Y146" s="487"/>
      <c r="Z146" s="487"/>
      <c r="AA146" s="487"/>
      <c r="AB146" s="487"/>
      <c r="AC146" s="487"/>
      <c r="AD146" s="487"/>
      <c r="AE146" s="487"/>
      <c r="AF146" s="487"/>
      <c r="AG146" s="487"/>
      <c r="AH146" s="487"/>
      <c r="AI146" s="487"/>
      <c r="AJ146" s="487"/>
      <c r="AK146" s="487"/>
      <c r="AL146" s="487"/>
      <c r="AM146" s="487"/>
      <c r="AN146" s="487"/>
      <c r="AO146" s="487"/>
      <c r="AP146" s="487"/>
      <c r="AQ146" s="487"/>
      <c r="AR146" s="487"/>
      <c r="AS146" s="487"/>
      <c r="AT146" s="487"/>
      <c r="AU146" s="487"/>
      <c r="AV146" s="487"/>
      <c r="AW146" s="487"/>
      <c r="AX146" s="487"/>
      <c r="AY146" s="487"/>
      <c r="AZ146" s="487"/>
      <c r="BA146" s="487"/>
      <c r="BB146" s="480"/>
      <c r="BC146" s="481"/>
      <c r="BD146" s="481"/>
      <c r="BE146" s="481"/>
      <c r="BF146" s="481"/>
      <c r="BG146" s="481"/>
      <c r="BH146" s="481"/>
      <c r="BI146" s="481"/>
      <c r="BJ146" s="481"/>
      <c r="BK146" s="481"/>
      <c r="BL146" s="481"/>
      <c r="BM146" s="481"/>
      <c r="BN146" s="481"/>
      <c r="BO146" s="481"/>
      <c r="BP146" s="481"/>
      <c r="BQ146" s="481"/>
      <c r="BR146" s="481"/>
      <c r="BS146" s="481"/>
      <c r="BT146" s="481"/>
      <c r="BU146" s="481"/>
      <c r="BV146" s="481"/>
      <c r="BW146" s="482"/>
      <c r="BX146" s="178"/>
    </row>
    <row r="147" spans="1:76" ht="12.75" customHeight="1">
      <c r="A147" s="178"/>
      <c r="B147" s="443"/>
      <c r="C147" s="444"/>
      <c r="D147" s="444"/>
      <c r="E147" s="444"/>
      <c r="F147" s="444"/>
      <c r="G147" s="444"/>
      <c r="H147" s="444"/>
      <c r="I147" s="444"/>
      <c r="J147" s="444"/>
      <c r="K147" s="444"/>
      <c r="L147" s="444"/>
      <c r="M147" s="444"/>
      <c r="N147" s="444"/>
      <c r="O147" s="444"/>
      <c r="P147" s="444"/>
      <c r="Q147" s="444"/>
      <c r="R147" s="444"/>
      <c r="S147" s="445"/>
      <c r="T147" s="452"/>
      <c r="U147" s="452"/>
      <c r="V147" s="452"/>
      <c r="W147" s="487"/>
      <c r="X147" s="487"/>
      <c r="Y147" s="487"/>
      <c r="Z147" s="487"/>
      <c r="AA147" s="487"/>
      <c r="AB147" s="487"/>
      <c r="AC147" s="487"/>
      <c r="AD147" s="487"/>
      <c r="AE147" s="487"/>
      <c r="AF147" s="487"/>
      <c r="AG147" s="487"/>
      <c r="AH147" s="487"/>
      <c r="AI147" s="487"/>
      <c r="AJ147" s="487"/>
      <c r="AK147" s="487"/>
      <c r="AL147" s="487"/>
      <c r="AM147" s="487"/>
      <c r="AN147" s="487"/>
      <c r="AO147" s="487"/>
      <c r="AP147" s="487"/>
      <c r="AQ147" s="487"/>
      <c r="AR147" s="487"/>
      <c r="AS147" s="487"/>
      <c r="AT147" s="487"/>
      <c r="AU147" s="487"/>
      <c r="AV147" s="487"/>
      <c r="AW147" s="487"/>
      <c r="AX147" s="487"/>
      <c r="AY147" s="487"/>
      <c r="AZ147" s="487"/>
      <c r="BA147" s="487"/>
      <c r="BB147" s="480"/>
      <c r="BC147" s="481"/>
      <c r="BD147" s="481"/>
      <c r="BE147" s="481"/>
      <c r="BF147" s="481"/>
      <c r="BG147" s="481"/>
      <c r="BH147" s="481"/>
      <c r="BI147" s="481"/>
      <c r="BJ147" s="481"/>
      <c r="BK147" s="481"/>
      <c r="BL147" s="481"/>
      <c r="BM147" s="481"/>
      <c r="BN147" s="481"/>
      <c r="BO147" s="481"/>
      <c r="BP147" s="481"/>
      <c r="BQ147" s="481"/>
      <c r="BR147" s="481"/>
      <c r="BS147" s="481"/>
      <c r="BT147" s="481"/>
      <c r="BU147" s="481"/>
      <c r="BV147" s="481"/>
      <c r="BW147" s="482"/>
      <c r="BX147" s="178"/>
    </row>
    <row r="148" spans="1:76" ht="12.75" customHeight="1">
      <c r="A148" s="178"/>
      <c r="B148" s="443"/>
      <c r="C148" s="444"/>
      <c r="D148" s="444"/>
      <c r="E148" s="444"/>
      <c r="F148" s="444"/>
      <c r="G148" s="444"/>
      <c r="H148" s="444"/>
      <c r="I148" s="444"/>
      <c r="J148" s="444"/>
      <c r="K148" s="444"/>
      <c r="L148" s="444"/>
      <c r="M148" s="444"/>
      <c r="N148" s="444"/>
      <c r="O148" s="444"/>
      <c r="P148" s="444"/>
      <c r="Q148" s="444"/>
      <c r="R148" s="444"/>
      <c r="S148" s="445"/>
      <c r="T148" s="452"/>
      <c r="U148" s="452"/>
      <c r="V148" s="452"/>
      <c r="W148" s="487"/>
      <c r="X148" s="487"/>
      <c r="Y148" s="487"/>
      <c r="Z148" s="487"/>
      <c r="AA148" s="487"/>
      <c r="AB148" s="487"/>
      <c r="AC148" s="487"/>
      <c r="AD148" s="487"/>
      <c r="AE148" s="487"/>
      <c r="AF148" s="487"/>
      <c r="AG148" s="487"/>
      <c r="AH148" s="487"/>
      <c r="AI148" s="487"/>
      <c r="AJ148" s="487"/>
      <c r="AK148" s="487"/>
      <c r="AL148" s="487"/>
      <c r="AM148" s="487"/>
      <c r="AN148" s="487"/>
      <c r="AO148" s="487"/>
      <c r="AP148" s="487"/>
      <c r="AQ148" s="487"/>
      <c r="AR148" s="487"/>
      <c r="AS148" s="487"/>
      <c r="AT148" s="487"/>
      <c r="AU148" s="487"/>
      <c r="AV148" s="487"/>
      <c r="AW148" s="487"/>
      <c r="AX148" s="487"/>
      <c r="AY148" s="487"/>
      <c r="AZ148" s="487"/>
      <c r="BA148" s="487"/>
      <c r="BB148" s="480"/>
      <c r="BC148" s="481"/>
      <c r="BD148" s="481"/>
      <c r="BE148" s="481"/>
      <c r="BF148" s="481"/>
      <c r="BG148" s="481"/>
      <c r="BH148" s="481"/>
      <c r="BI148" s="481"/>
      <c r="BJ148" s="481"/>
      <c r="BK148" s="481"/>
      <c r="BL148" s="481"/>
      <c r="BM148" s="481"/>
      <c r="BN148" s="481"/>
      <c r="BO148" s="481"/>
      <c r="BP148" s="481"/>
      <c r="BQ148" s="481"/>
      <c r="BR148" s="481"/>
      <c r="BS148" s="481"/>
      <c r="BT148" s="481"/>
      <c r="BU148" s="481"/>
      <c r="BV148" s="481"/>
      <c r="BW148" s="482"/>
      <c r="BX148" s="178"/>
    </row>
    <row r="149" spans="1:76" ht="12.75" customHeight="1">
      <c r="A149" s="178"/>
      <c r="B149" s="443"/>
      <c r="C149" s="444"/>
      <c r="D149" s="444"/>
      <c r="E149" s="444"/>
      <c r="F149" s="444"/>
      <c r="G149" s="444"/>
      <c r="H149" s="444"/>
      <c r="I149" s="444"/>
      <c r="J149" s="444"/>
      <c r="K149" s="444"/>
      <c r="L149" s="444"/>
      <c r="M149" s="444"/>
      <c r="N149" s="444"/>
      <c r="O149" s="444"/>
      <c r="P149" s="444"/>
      <c r="Q149" s="444"/>
      <c r="R149" s="444"/>
      <c r="S149" s="445"/>
      <c r="T149" s="452"/>
      <c r="U149" s="452"/>
      <c r="V149" s="452"/>
      <c r="W149" s="487"/>
      <c r="X149" s="487"/>
      <c r="Y149" s="487"/>
      <c r="Z149" s="487"/>
      <c r="AA149" s="487"/>
      <c r="AB149" s="487"/>
      <c r="AC149" s="487"/>
      <c r="AD149" s="487"/>
      <c r="AE149" s="487"/>
      <c r="AF149" s="487"/>
      <c r="AG149" s="487"/>
      <c r="AH149" s="487"/>
      <c r="AI149" s="487"/>
      <c r="AJ149" s="487"/>
      <c r="AK149" s="487"/>
      <c r="AL149" s="487"/>
      <c r="AM149" s="487"/>
      <c r="AN149" s="487"/>
      <c r="AO149" s="487"/>
      <c r="AP149" s="487"/>
      <c r="AQ149" s="487"/>
      <c r="AR149" s="487"/>
      <c r="AS149" s="487"/>
      <c r="AT149" s="487"/>
      <c r="AU149" s="487"/>
      <c r="AV149" s="487"/>
      <c r="AW149" s="487"/>
      <c r="AX149" s="487"/>
      <c r="AY149" s="487"/>
      <c r="AZ149" s="487"/>
      <c r="BA149" s="487"/>
      <c r="BB149" s="483"/>
      <c r="BC149" s="484"/>
      <c r="BD149" s="484"/>
      <c r="BE149" s="484"/>
      <c r="BF149" s="484"/>
      <c r="BG149" s="484"/>
      <c r="BH149" s="484"/>
      <c r="BI149" s="484"/>
      <c r="BJ149" s="484"/>
      <c r="BK149" s="484"/>
      <c r="BL149" s="484"/>
      <c r="BM149" s="484"/>
      <c r="BN149" s="484"/>
      <c r="BO149" s="484"/>
      <c r="BP149" s="484"/>
      <c r="BQ149" s="484"/>
      <c r="BR149" s="484"/>
      <c r="BS149" s="484"/>
      <c r="BT149" s="484"/>
      <c r="BU149" s="484"/>
      <c r="BV149" s="484"/>
      <c r="BW149" s="485"/>
      <c r="BX149" s="178"/>
    </row>
    <row r="150" spans="1:76" ht="12.75" customHeight="1">
      <c r="A150" s="178"/>
      <c r="B150" s="443"/>
      <c r="C150" s="444"/>
      <c r="D150" s="444"/>
      <c r="E150" s="444"/>
      <c r="F150" s="444"/>
      <c r="G150" s="444"/>
      <c r="H150" s="444"/>
      <c r="I150" s="444"/>
      <c r="J150" s="444"/>
      <c r="K150" s="444"/>
      <c r="L150" s="444"/>
      <c r="M150" s="444"/>
      <c r="N150" s="444"/>
      <c r="O150" s="444"/>
      <c r="P150" s="444"/>
      <c r="Q150" s="444"/>
      <c r="R150" s="444"/>
      <c r="S150" s="445"/>
      <c r="T150" s="452">
        <v>4.2</v>
      </c>
      <c r="U150" s="452"/>
      <c r="V150" s="452"/>
      <c r="W150" s="486" t="s">
        <v>1354</v>
      </c>
      <c r="X150" s="487"/>
      <c r="Y150" s="487"/>
      <c r="Z150" s="487"/>
      <c r="AA150" s="487"/>
      <c r="AB150" s="487"/>
      <c r="AC150" s="487"/>
      <c r="AD150" s="487"/>
      <c r="AE150" s="487"/>
      <c r="AF150" s="487"/>
      <c r="AG150" s="487"/>
      <c r="AH150" s="487"/>
      <c r="AI150" s="487"/>
      <c r="AJ150" s="487"/>
      <c r="AK150" s="487"/>
      <c r="AL150" s="487"/>
      <c r="AM150" s="487"/>
      <c r="AN150" s="487"/>
      <c r="AO150" s="487"/>
      <c r="AP150" s="487"/>
      <c r="AQ150" s="487"/>
      <c r="AR150" s="487"/>
      <c r="AS150" s="487"/>
      <c r="AT150" s="487"/>
      <c r="AU150" s="487"/>
      <c r="AV150" s="487"/>
      <c r="AW150" s="487"/>
      <c r="AX150" s="487"/>
      <c r="AY150" s="487"/>
      <c r="AZ150" s="487"/>
      <c r="BA150" s="487"/>
      <c r="BB150" s="488" t="e">
        <f>IF('E-OG'!P9=#REF!,"","Los Sueldos base al personal permanente estimado es (partida 111) $"&amp;'E-OG'!P9&amp;" y en la Plantilla se determino $"&amp;#REF!&amp;", por lo que no existe equilibrio.")</f>
        <v>#REF!</v>
      </c>
      <c r="BC150" s="489"/>
      <c r="BD150" s="489"/>
      <c r="BE150" s="489"/>
      <c r="BF150" s="489"/>
      <c r="BG150" s="489"/>
      <c r="BH150" s="489"/>
      <c r="BI150" s="489"/>
      <c r="BJ150" s="489"/>
      <c r="BK150" s="489"/>
      <c r="BL150" s="489"/>
      <c r="BM150" s="489"/>
      <c r="BN150" s="489"/>
      <c r="BO150" s="489"/>
      <c r="BP150" s="489"/>
      <c r="BQ150" s="489"/>
      <c r="BR150" s="489"/>
      <c r="BS150" s="489"/>
      <c r="BT150" s="489"/>
      <c r="BU150" s="489"/>
      <c r="BV150" s="489"/>
      <c r="BW150" s="490"/>
      <c r="BX150" s="178"/>
    </row>
    <row r="151" spans="1:76" ht="12.75" customHeight="1">
      <c r="A151" s="178"/>
      <c r="B151" s="443"/>
      <c r="C151" s="444"/>
      <c r="D151" s="444"/>
      <c r="E151" s="444"/>
      <c r="F151" s="444"/>
      <c r="G151" s="444"/>
      <c r="H151" s="444"/>
      <c r="I151" s="444"/>
      <c r="J151" s="444"/>
      <c r="K151" s="444"/>
      <c r="L151" s="444"/>
      <c r="M151" s="444"/>
      <c r="N151" s="444"/>
      <c r="O151" s="444"/>
      <c r="P151" s="444"/>
      <c r="Q151" s="444"/>
      <c r="R151" s="444"/>
      <c r="S151" s="445"/>
      <c r="T151" s="452"/>
      <c r="U151" s="452"/>
      <c r="V151" s="452"/>
      <c r="W151" s="486"/>
      <c r="X151" s="487"/>
      <c r="Y151" s="487"/>
      <c r="Z151" s="487"/>
      <c r="AA151" s="487"/>
      <c r="AB151" s="487"/>
      <c r="AC151" s="487"/>
      <c r="AD151" s="487"/>
      <c r="AE151" s="487"/>
      <c r="AF151" s="487"/>
      <c r="AG151" s="487"/>
      <c r="AH151" s="487"/>
      <c r="AI151" s="487"/>
      <c r="AJ151" s="487"/>
      <c r="AK151" s="487"/>
      <c r="AL151" s="487"/>
      <c r="AM151" s="487"/>
      <c r="AN151" s="487"/>
      <c r="AO151" s="487"/>
      <c r="AP151" s="487"/>
      <c r="AQ151" s="487"/>
      <c r="AR151" s="487"/>
      <c r="AS151" s="487"/>
      <c r="AT151" s="487"/>
      <c r="AU151" s="487"/>
      <c r="AV151" s="487"/>
      <c r="AW151" s="487"/>
      <c r="AX151" s="487"/>
      <c r="AY151" s="487"/>
      <c r="AZ151" s="487"/>
      <c r="BA151" s="487"/>
      <c r="BB151" s="491"/>
      <c r="BC151" s="492"/>
      <c r="BD151" s="492"/>
      <c r="BE151" s="492"/>
      <c r="BF151" s="492"/>
      <c r="BG151" s="492"/>
      <c r="BH151" s="492"/>
      <c r="BI151" s="492"/>
      <c r="BJ151" s="492"/>
      <c r="BK151" s="492"/>
      <c r="BL151" s="492"/>
      <c r="BM151" s="492"/>
      <c r="BN151" s="492"/>
      <c r="BO151" s="492"/>
      <c r="BP151" s="492"/>
      <c r="BQ151" s="492"/>
      <c r="BR151" s="492"/>
      <c r="BS151" s="492"/>
      <c r="BT151" s="492"/>
      <c r="BU151" s="492"/>
      <c r="BV151" s="492"/>
      <c r="BW151" s="493"/>
      <c r="BX151" s="178"/>
    </row>
    <row r="152" spans="1:76" ht="12.75" customHeight="1">
      <c r="A152" s="178"/>
      <c r="B152" s="443"/>
      <c r="C152" s="444"/>
      <c r="D152" s="444"/>
      <c r="E152" s="444"/>
      <c r="F152" s="444"/>
      <c r="G152" s="444"/>
      <c r="H152" s="444"/>
      <c r="I152" s="444"/>
      <c r="J152" s="444"/>
      <c r="K152" s="444"/>
      <c r="L152" s="444"/>
      <c r="M152" s="444"/>
      <c r="N152" s="444"/>
      <c r="O152" s="444"/>
      <c r="P152" s="444"/>
      <c r="Q152" s="444"/>
      <c r="R152" s="444"/>
      <c r="S152" s="445"/>
      <c r="T152" s="452"/>
      <c r="U152" s="452"/>
      <c r="V152" s="452"/>
      <c r="W152" s="487"/>
      <c r="X152" s="487"/>
      <c r="Y152" s="487"/>
      <c r="Z152" s="487"/>
      <c r="AA152" s="487"/>
      <c r="AB152" s="487"/>
      <c r="AC152" s="487"/>
      <c r="AD152" s="487"/>
      <c r="AE152" s="487"/>
      <c r="AF152" s="487"/>
      <c r="AG152" s="487"/>
      <c r="AH152" s="487"/>
      <c r="AI152" s="487"/>
      <c r="AJ152" s="487"/>
      <c r="AK152" s="487"/>
      <c r="AL152" s="487"/>
      <c r="AM152" s="487"/>
      <c r="AN152" s="487"/>
      <c r="AO152" s="487"/>
      <c r="AP152" s="487"/>
      <c r="AQ152" s="487"/>
      <c r="AR152" s="487"/>
      <c r="AS152" s="487"/>
      <c r="AT152" s="487"/>
      <c r="AU152" s="487"/>
      <c r="AV152" s="487"/>
      <c r="AW152" s="487"/>
      <c r="AX152" s="487"/>
      <c r="AY152" s="487"/>
      <c r="AZ152" s="487"/>
      <c r="BA152" s="487"/>
      <c r="BB152" s="491"/>
      <c r="BC152" s="492"/>
      <c r="BD152" s="492"/>
      <c r="BE152" s="492"/>
      <c r="BF152" s="492"/>
      <c r="BG152" s="492"/>
      <c r="BH152" s="492"/>
      <c r="BI152" s="492"/>
      <c r="BJ152" s="492"/>
      <c r="BK152" s="492"/>
      <c r="BL152" s="492"/>
      <c r="BM152" s="492"/>
      <c r="BN152" s="492"/>
      <c r="BO152" s="492"/>
      <c r="BP152" s="492"/>
      <c r="BQ152" s="492"/>
      <c r="BR152" s="492"/>
      <c r="BS152" s="492"/>
      <c r="BT152" s="492"/>
      <c r="BU152" s="492"/>
      <c r="BV152" s="492"/>
      <c r="BW152" s="493"/>
      <c r="BX152" s="178"/>
    </row>
    <row r="153" spans="1:76" ht="12.75" customHeight="1">
      <c r="A153" s="178"/>
      <c r="B153" s="443"/>
      <c r="C153" s="444"/>
      <c r="D153" s="444"/>
      <c r="E153" s="444"/>
      <c r="F153" s="444"/>
      <c r="G153" s="444"/>
      <c r="H153" s="444"/>
      <c r="I153" s="444"/>
      <c r="J153" s="444"/>
      <c r="K153" s="444"/>
      <c r="L153" s="444"/>
      <c r="M153" s="444"/>
      <c r="N153" s="444"/>
      <c r="O153" s="444"/>
      <c r="P153" s="444"/>
      <c r="Q153" s="444"/>
      <c r="R153" s="444"/>
      <c r="S153" s="445"/>
      <c r="T153" s="452"/>
      <c r="U153" s="452"/>
      <c r="V153" s="452"/>
      <c r="W153" s="487"/>
      <c r="X153" s="487"/>
      <c r="Y153" s="487"/>
      <c r="Z153" s="487"/>
      <c r="AA153" s="487"/>
      <c r="AB153" s="487"/>
      <c r="AC153" s="487"/>
      <c r="AD153" s="487"/>
      <c r="AE153" s="487"/>
      <c r="AF153" s="487"/>
      <c r="AG153" s="487"/>
      <c r="AH153" s="487"/>
      <c r="AI153" s="487"/>
      <c r="AJ153" s="487"/>
      <c r="AK153" s="487"/>
      <c r="AL153" s="487"/>
      <c r="AM153" s="487"/>
      <c r="AN153" s="487"/>
      <c r="AO153" s="487"/>
      <c r="AP153" s="487"/>
      <c r="AQ153" s="487"/>
      <c r="AR153" s="487"/>
      <c r="AS153" s="487"/>
      <c r="AT153" s="487"/>
      <c r="AU153" s="487"/>
      <c r="AV153" s="487"/>
      <c r="AW153" s="487"/>
      <c r="AX153" s="487"/>
      <c r="AY153" s="487"/>
      <c r="AZ153" s="487"/>
      <c r="BA153" s="487"/>
      <c r="BB153" s="491"/>
      <c r="BC153" s="492"/>
      <c r="BD153" s="492"/>
      <c r="BE153" s="492"/>
      <c r="BF153" s="492"/>
      <c r="BG153" s="492"/>
      <c r="BH153" s="492"/>
      <c r="BI153" s="492"/>
      <c r="BJ153" s="492"/>
      <c r="BK153" s="492"/>
      <c r="BL153" s="492"/>
      <c r="BM153" s="492"/>
      <c r="BN153" s="492"/>
      <c r="BO153" s="492"/>
      <c r="BP153" s="492"/>
      <c r="BQ153" s="492"/>
      <c r="BR153" s="492"/>
      <c r="BS153" s="492"/>
      <c r="BT153" s="492"/>
      <c r="BU153" s="492"/>
      <c r="BV153" s="492"/>
      <c r="BW153" s="493"/>
      <c r="BX153" s="178"/>
    </row>
    <row r="154" spans="1:76" ht="12.75" customHeight="1" thickBot="1">
      <c r="A154" s="178"/>
      <c r="B154" s="449"/>
      <c r="C154" s="450"/>
      <c r="D154" s="450"/>
      <c r="E154" s="450"/>
      <c r="F154" s="450"/>
      <c r="G154" s="450"/>
      <c r="H154" s="450"/>
      <c r="I154" s="450"/>
      <c r="J154" s="450"/>
      <c r="K154" s="450"/>
      <c r="L154" s="450"/>
      <c r="M154" s="450"/>
      <c r="N154" s="450"/>
      <c r="O154" s="450"/>
      <c r="P154" s="450"/>
      <c r="Q154" s="450"/>
      <c r="R154" s="450"/>
      <c r="S154" s="451"/>
      <c r="T154" s="453"/>
      <c r="U154" s="453"/>
      <c r="V154" s="453"/>
      <c r="W154" s="518"/>
      <c r="X154" s="518"/>
      <c r="Y154" s="518"/>
      <c r="Z154" s="518"/>
      <c r="AA154" s="518"/>
      <c r="AB154" s="518"/>
      <c r="AC154" s="518"/>
      <c r="AD154" s="518"/>
      <c r="AE154" s="518"/>
      <c r="AF154" s="518"/>
      <c r="AG154" s="518"/>
      <c r="AH154" s="518"/>
      <c r="AI154" s="518"/>
      <c r="AJ154" s="518"/>
      <c r="AK154" s="518"/>
      <c r="AL154" s="518"/>
      <c r="AM154" s="518"/>
      <c r="AN154" s="518"/>
      <c r="AO154" s="518"/>
      <c r="AP154" s="518"/>
      <c r="AQ154" s="518"/>
      <c r="AR154" s="518"/>
      <c r="AS154" s="518"/>
      <c r="AT154" s="518"/>
      <c r="AU154" s="518"/>
      <c r="AV154" s="518"/>
      <c r="AW154" s="518"/>
      <c r="AX154" s="518"/>
      <c r="AY154" s="518"/>
      <c r="AZ154" s="518"/>
      <c r="BA154" s="518"/>
      <c r="BB154" s="515"/>
      <c r="BC154" s="516"/>
      <c r="BD154" s="516"/>
      <c r="BE154" s="516"/>
      <c r="BF154" s="516"/>
      <c r="BG154" s="516"/>
      <c r="BH154" s="516"/>
      <c r="BI154" s="516"/>
      <c r="BJ154" s="516"/>
      <c r="BK154" s="516"/>
      <c r="BL154" s="516"/>
      <c r="BM154" s="516"/>
      <c r="BN154" s="516"/>
      <c r="BO154" s="516"/>
      <c r="BP154" s="516"/>
      <c r="BQ154" s="516"/>
      <c r="BR154" s="516"/>
      <c r="BS154" s="516"/>
      <c r="BT154" s="516"/>
      <c r="BU154" s="516"/>
      <c r="BV154" s="516"/>
      <c r="BW154" s="517"/>
      <c r="BX154" s="178"/>
    </row>
    <row r="155" spans="1:76" s="313" customFormat="1" ht="6" customHeight="1"/>
  </sheetData>
  <sheetProtection password="CC49" sheet="1" objects="1" scenarios="1"/>
  <mergeCells count="82">
    <mergeCell ref="BB150:BW154"/>
    <mergeCell ref="BB145:BW149"/>
    <mergeCell ref="T145:V149"/>
    <mergeCell ref="W145:BA149"/>
    <mergeCell ref="BB110:BW114"/>
    <mergeCell ref="T140:V144"/>
    <mergeCell ref="BB140:BW144"/>
    <mergeCell ref="W150:BA154"/>
    <mergeCell ref="W105:BA109"/>
    <mergeCell ref="T105:V109"/>
    <mergeCell ref="BB105:BW109"/>
    <mergeCell ref="BB125:BW129"/>
    <mergeCell ref="T135:V139"/>
    <mergeCell ref="BB135:BW139"/>
    <mergeCell ref="BB120:BW124"/>
    <mergeCell ref="T115:V119"/>
    <mergeCell ref="BB115:BW119"/>
    <mergeCell ref="T130:V134"/>
    <mergeCell ref="BB130:BW134"/>
    <mergeCell ref="T125:V129"/>
    <mergeCell ref="W115:BA144"/>
    <mergeCell ref="W110:BA114"/>
    <mergeCell ref="BB95:BW99"/>
    <mergeCell ref="T100:V104"/>
    <mergeCell ref="W100:BA104"/>
    <mergeCell ref="BB100:BW104"/>
    <mergeCell ref="W85:BA89"/>
    <mergeCell ref="BB85:BW89"/>
    <mergeCell ref="T90:V94"/>
    <mergeCell ref="W90:BA94"/>
    <mergeCell ref="BB90:BW94"/>
    <mergeCell ref="W95:BA99"/>
    <mergeCell ref="BB63:BV66"/>
    <mergeCell ref="BB67:BV69"/>
    <mergeCell ref="BB70:BV72"/>
    <mergeCell ref="C45:BV47"/>
    <mergeCell ref="C48:BV50"/>
    <mergeCell ref="F57:X58"/>
    <mergeCell ref="AD57:AV58"/>
    <mergeCell ref="BB57:BV58"/>
    <mergeCell ref="D59:F59"/>
    <mergeCell ref="BB59:BV62"/>
    <mergeCell ref="BB73:BV75"/>
    <mergeCell ref="B84:S84"/>
    <mergeCell ref="T84:V84"/>
    <mergeCell ref="W84:BA84"/>
    <mergeCell ref="BB84:BW84"/>
    <mergeCell ref="C36:BV38"/>
    <mergeCell ref="C39:BV41"/>
    <mergeCell ref="C42:BV44"/>
    <mergeCell ref="AB59:AD59"/>
    <mergeCell ref="B28:Y28"/>
    <mergeCell ref="AJ28:AL28"/>
    <mergeCell ref="B1:BV1"/>
    <mergeCell ref="B2:BV2"/>
    <mergeCell ref="B3:BW3"/>
    <mergeCell ref="H4:L4"/>
    <mergeCell ref="M10:Q10"/>
    <mergeCell ref="AS10:AU10"/>
    <mergeCell ref="B85:S94"/>
    <mergeCell ref="B145:S154"/>
    <mergeCell ref="B105:S144"/>
    <mergeCell ref="B95:S104"/>
    <mergeCell ref="T120:V124"/>
    <mergeCell ref="T95:V99"/>
    <mergeCell ref="T85:V89"/>
    <mergeCell ref="T110:V114"/>
    <mergeCell ref="T150:V154"/>
    <mergeCell ref="AJ24:AL24"/>
    <mergeCell ref="B26:Y26"/>
    <mergeCell ref="AJ26:AL26"/>
    <mergeCell ref="AA4:BS4"/>
    <mergeCell ref="AV32:AX32"/>
    <mergeCell ref="AV30:AX30"/>
    <mergeCell ref="AV28:AX28"/>
    <mergeCell ref="M12:T12"/>
    <mergeCell ref="AP12:AU12"/>
    <mergeCell ref="F16:N16"/>
    <mergeCell ref="AF16:AM16"/>
    <mergeCell ref="G18:N18"/>
    <mergeCell ref="AF18:AM18"/>
    <mergeCell ref="D30:W32"/>
  </mergeCells>
  <conditionalFormatting sqref="AB70:AB71 D70:D71 AB67:AB68 D63:D65 AB63:AB65 AB59:AB61 D57 AZ57 AB57 BT10 BT12 AJ30 AJ32 BF18 BF20 BV28 BV30 BV26 BV32 AN10 BV18 AN8 X22 X20 X24 BH10 BH12 AZ59:AZ61 AZ63:AZ65 AZ67:AZ68 AZ70:AZ71 AZ73:AZ74">
    <cfRule type="cellIs" dxfId="2037" priority="1" stopIfTrue="1" operator="equal">
      <formula>1</formula>
    </cfRule>
  </conditionalFormatting>
  <dataValidations count="69">
    <dataValidation type="list" allowBlank="1" showInputMessage="1" showErrorMessage="1" sqref="B65480:V65519 IX65480:JR65519 WVJ982984:WWD983023 WLN982984:WMH983023 WBR982984:WCL983023 VRV982984:VSP983023 VHZ982984:VIT983023 UYD982984:UYX983023 UOH982984:UPB983023 UEL982984:UFF983023 TUP982984:TVJ983023 TKT982984:TLN983023 TAX982984:TBR983023 SRB982984:SRV983023 SHF982984:SHZ983023 RXJ982984:RYD983023 RNN982984:ROH983023 RDR982984:REL983023 QTV982984:QUP983023 QJZ982984:QKT983023 QAD982984:QAX983023 PQH982984:PRB983023 PGL982984:PHF983023 OWP982984:OXJ983023 OMT982984:ONN983023 OCX982984:ODR983023 NTB982984:NTV983023 NJF982984:NJZ983023 MZJ982984:NAD983023 MPN982984:MQH983023 MFR982984:MGL983023 LVV982984:LWP983023 LLZ982984:LMT983023 LCD982984:LCX983023 KSH982984:KTB983023 KIL982984:KJF983023 JYP982984:JZJ983023 JOT982984:JPN983023 JEX982984:JFR983023 IVB982984:IVV983023 ILF982984:ILZ983023 IBJ982984:ICD983023 HRN982984:HSH983023 HHR982984:HIL983023 GXV982984:GYP983023 GNZ982984:GOT983023 GED982984:GEX983023 FUH982984:FVB983023 FKL982984:FLF983023 FAP982984:FBJ983023 EQT982984:ERN983023 EGX982984:EHR983023 DXB982984:DXV983023 DNF982984:DNZ983023 DDJ982984:DED983023 CTN982984:CUH983023 CJR982984:CKL983023 BZV982984:CAP983023 BPZ982984:BQT983023 BGD982984:BGX983023 AWH982984:AXB983023 AML982984:ANF983023 ACP982984:ADJ983023 ST982984:TN983023 IX982984:JR983023 B982984:V983023 WVJ917448:WWD917487 WLN917448:WMH917487 WBR917448:WCL917487 VRV917448:VSP917487 VHZ917448:VIT917487 UYD917448:UYX917487 UOH917448:UPB917487 UEL917448:UFF917487 TUP917448:TVJ917487 TKT917448:TLN917487 TAX917448:TBR917487 SRB917448:SRV917487 SHF917448:SHZ917487 RXJ917448:RYD917487 RNN917448:ROH917487 RDR917448:REL917487 QTV917448:QUP917487 QJZ917448:QKT917487 QAD917448:QAX917487 PQH917448:PRB917487 PGL917448:PHF917487 OWP917448:OXJ917487 OMT917448:ONN917487 OCX917448:ODR917487 NTB917448:NTV917487 NJF917448:NJZ917487 MZJ917448:NAD917487 MPN917448:MQH917487 MFR917448:MGL917487 LVV917448:LWP917487 LLZ917448:LMT917487 LCD917448:LCX917487 KSH917448:KTB917487 KIL917448:KJF917487 JYP917448:JZJ917487 JOT917448:JPN917487 JEX917448:JFR917487 IVB917448:IVV917487 ILF917448:ILZ917487 IBJ917448:ICD917487 HRN917448:HSH917487 HHR917448:HIL917487 GXV917448:GYP917487 GNZ917448:GOT917487 GED917448:GEX917487 FUH917448:FVB917487 FKL917448:FLF917487 FAP917448:FBJ917487 EQT917448:ERN917487 EGX917448:EHR917487 DXB917448:DXV917487 DNF917448:DNZ917487 DDJ917448:DED917487 CTN917448:CUH917487 CJR917448:CKL917487 BZV917448:CAP917487 BPZ917448:BQT917487 BGD917448:BGX917487 AWH917448:AXB917487 AML917448:ANF917487 ACP917448:ADJ917487 ST917448:TN917487 IX917448:JR917487 B917448:V917487 WVJ851912:WWD851951 WLN851912:WMH851951 WBR851912:WCL851951 VRV851912:VSP851951 VHZ851912:VIT851951 UYD851912:UYX851951 UOH851912:UPB851951 UEL851912:UFF851951 TUP851912:TVJ851951 TKT851912:TLN851951 TAX851912:TBR851951 SRB851912:SRV851951 SHF851912:SHZ851951 RXJ851912:RYD851951 RNN851912:ROH851951 RDR851912:REL851951 QTV851912:QUP851951 QJZ851912:QKT851951 QAD851912:QAX851951 PQH851912:PRB851951 PGL851912:PHF851951 OWP851912:OXJ851951 OMT851912:ONN851951 OCX851912:ODR851951 NTB851912:NTV851951 NJF851912:NJZ851951 MZJ851912:NAD851951 MPN851912:MQH851951 MFR851912:MGL851951 LVV851912:LWP851951 LLZ851912:LMT851951 LCD851912:LCX851951 KSH851912:KTB851951 KIL851912:KJF851951 JYP851912:JZJ851951 JOT851912:JPN851951 JEX851912:JFR851951 IVB851912:IVV851951 ILF851912:ILZ851951 IBJ851912:ICD851951 HRN851912:HSH851951 HHR851912:HIL851951 GXV851912:GYP851951 GNZ851912:GOT851951 GED851912:GEX851951 FUH851912:FVB851951 FKL851912:FLF851951 FAP851912:FBJ851951 EQT851912:ERN851951 EGX851912:EHR851951 DXB851912:DXV851951 DNF851912:DNZ851951 DDJ851912:DED851951 CTN851912:CUH851951 CJR851912:CKL851951 BZV851912:CAP851951 BPZ851912:BQT851951 BGD851912:BGX851951 AWH851912:AXB851951 AML851912:ANF851951 ACP851912:ADJ851951 ST851912:TN851951 IX851912:JR851951 B851912:V851951 WVJ786376:WWD786415 WLN786376:WMH786415 WBR786376:WCL786415 VRV786376:VSP786415 VHZ786376:VIT786415 UYD786376:UYX786415 UOH786376:UPB786415 UEL786376:UFF786415 TUP786376:TVJ786415 TKT786376:TLN786415 TAX786376:TBR786415 SRB786376:SRV786415 SHF786376:SHZ786415 RXJ786376:RYD786415 RNN786376:ROH786415 RDR786376:REL786415 QTV786376:QUP786415 QJZ786376:QKT786415 QAD786376:QAX786415 PQH786376:PRB786415 PGL786376:PHF786415 OWP786376:OXJ786415 OMT786376:ONN786415 OCX786376:ODR786415 NTB786376:NTV786415 NJF786376:NJZ786415 MZJ786376:NAD786415 MPN786376:MQH786415 MFR786376:MGL786415 LVV786376:LWP786415 LLZ786376:LMT786415 LCD786376:LCX786415 KSH786376:KTB786415 KIL786376:KJF786415 JYP786376:JZJ786415 JOT786376:JPN786415 JEX786376:JFR786415 IVB786376:IVV786415 ILF786376:ILZ786415 IBJ786376:ICD786415 HRN786376:HSH786415 HHR786376:HIL786415 GXV786376:GYP786415 GNZ786376:GOT786415 GED786376:GEX786415 FUH786376:FVB786415 FKL786376:FLF786415 FAP786376:FBJ786415 EQT786376:ERN786415 EGX786376:EHR786415 DXB786376:DXV786415 DNF786376:DNZ786415 DDJ786376:DED786415 CTN786376:CUH786415 CJR786376:CKL786415 BZV786376:CAP786415 BPZ786376:BQT786415 BGD786376:BGX786415 AWH786376:AXB786415 AML786376:ANF786415 ACP786376:ADJ786415 ST786376:TN786415 IX786376:JR786415 B786376:V786415 WVJ720840:WWD720879 WLN720840:WMH720879 WBR720840:WCL720879 VRV720840:VSP720879 VHZ720840:VIT720879 UYD720840:UYX720879 UOH720840:UPB720879 UEL720840:UFF720879 TUP720840:TVJ720879 TKT720840:TLN720879 TAX720840:TBR720879 SRB720840:SRV720879 SHF720840:SHZ720879 RXJ720840:RYD720879 RNN720840:ROH720879 RDR720840:REL720879 QTV720840:QUP720879 QJZ720840:QKT720879 QAD720840:QAX720879 PQH720840:PRB720879 PGL720840:PHF720879 OWP720840:OXJ720879 OMT720840:ONN720879 OCX720840:ODR720879 NTB720840:NTV720879 NJF720840:NJZ720879 MZJ720840:NAD720879 MPN720840:MQH720879 MFR720840:MGL720879 LVV720840:LWP720879 LLZ720840:LMT720879 LCD720840:LCX720879 KSH720840:KTB720879 KIL720840:KJF720879 JYP720840:JZJ720879 JOT720840:JPN720879 JEX720840:JFR720879 IVB720840:IVV720879 ILF720840:ILZ720879 IBJ720840:ICD720879 HRN720840:HSH720879 HHR720840:HIL720879 GXV720840:GYP720879 GNZ720840:GOT720879 GED720840:GEX720879 FUH720840:FVB720879 FKL720840:FLF720879 FAP720840:FBJ720879 EQT720840:ERN720879 EGX720840:EHR720879 DXB720840:DXV720879 DNF720840:DNZ720879 DDJ720840:DED720879 CTN720840:CUH720879 CJR720840:CKL720879 BZV720840:CAP720879 BPZ720840:BQT720879 BGD720840:BGX720879 AWH720840:AXB720879 AML720840:ANF720879 ACP720840:ADJ720879 ST720840:TN720879 IX720840:JR720879 B720840:V720879 WVJ655304:WWD655343 WLN655304:WMH655343 WBR655304:WCL655343 VRV655304:VSP655343 VHZ655304:VIT655343 UYD655304:UYX655343 UOH655304:UPB655343 UEL655304:UFF655343 TUP655304:TVJ655343 TKT655304:TLN655343 TAX655304:TBR655343 SRB655304:SRV655343 SHF655304:SHZ655343 RXJ655304:RYD655343 RNN655304:ROH655343 RDR655304:REL655343 QTV655304:QUP655343 QJZ655304:QKT655343 QAD655304:QAX655343 PQH655304:PRB655343 PGL655304:PHF655343 OWP655304:OXJ655343 OMT655304:ONN655343 OCX655304:ODR655343 NTB655304:NTV655343 NJF655304:NJZ655343 MZJ655304:NAD655343 MPN655304:MQH655343 MFR655304:MGL655343 LVV655304:LWP655343 LLZ655304:LMT655343 LCD655304:LCX655343 KSH655304:KTB655343 KIL655304:KJF655343 JYP655304:JZJ655343 JOT655304:JPN655343 JEX655304:JFR655343 IVB655304:IVV655343 ILF655304:ILZ655343 IBJ655304:ICD655343 HRN655304:HSH655343 HHR655304:HIL655343 GXV655304:GYP655343 GNZ655304:GOT655343 GED655304:GEX655343 FUH655304:FVB655343 FKL655304:FLF655343 FAP655304:FBJ655343 EQT655304:ERN655343 EGX655304:EHR655343 DXB655304:DXV655343 DNF655304:DNZ655343 DDJ655304:DED655343 CTN655304:CUH655343 CJR655304:CKL655343 BZV655304:CAP655343 BPZ655304:BQT655343 BGD655304:BGX655343 AWH655304:AXB655343 AML655304:ANF655343 ACP655304:ADJ655343 ST655304:TN655343 IX655304:JR655343 B655304:V655343 WVJ589768:WWD589807 WLN589768:WMH589807 WBR589768:WCL589807 VRV589768:VSP589807 VHZ589768:VIT589807 UYD589768:UYX589807 UOH589768:UPB589807 UEL589768:UFF589807 TUP589768:TVJ589807 TKT589768:TLN589807 TAX589768:TBR589807 SRB589768:SRV589807 SHF589768:SHZ589807 RXJ589768:RYD589807 RNN589768:ROH589807 RDR589768:REL589807 QTV589768:QUP589807 QJZ589768:QKT589807 QAD589768:QAX589807 PQH589768:PRB589807 PGL589768:PHF589807 OWP589768:OXJ589807 OMT589768:ONN589807 OCX589768:ODR589807 NTB589768:NTV589807 NJF589768:NJZ589807 MZJ589768:NAD589807 MPN589768:MQH589807 MFR589768:MGL589807 LVV589768:LWP589807 LLZ589768:LMT589807 LCD589768:LCX589807 KSH589768:KTB589807 KIL589768:KJF589807 JYP589768:JZJ589807 JOT589768:JPN589807 JEX589768:JFR589807 IVB589768:IVV589807 ILF589768:ILZ589807 IBJ589768:ICD589807 HRN589768:HSH589807 HHR589768:HIL589807 GXV589768:GYP589807 GNZ589768:GOT589807 GED589768:GEX589807 FUH589768:FVB589807 FKL589768:FLF589807 FAP589768:FBJ589807 EQT589768:ERN589807 EGX589768:EHR589807 DXB589768:DXV589807 DNF589768:DNZ589807 DDJ589768:DED589807 CTN589768:CUH589807 CJR589768:CKL589807 BZV589768:CAP589807 BPZ589768:BQT589807 BGD589768:BGX589807 AWH589768:AXB589807 AML589768:ANF589807 ACP589768:ADJ589807 ST589768:TN589807 IX589768:JR589807 B589768:V589807 WVJ524232:WWD524271 WLN524232:WMH524271 WBR524232:WCL524271 VRV524232:VSP524271 VHZ524232:VIT524271 UYD524232:UYX524271 UOH524232:UPB524271 UEL524232:UFF524271 TUP524232:TVJ524271 TKT524232:TLN524271 TAX524232:TBR524271 SRB524232:SRV524271 SHF524232:SHZ524271 RXJ524232:RYD524271 RNN524232:ROH524271 RDR524232:REL524271 QTV524232:QUP524271 QJZ524232:QKT524271 QAD524232:QAX524271 PQH524232:PRB524271 PGL524232:PHF524271 OWP524232:OXJ524271 OMT524232:ONN524271 OCX524232:ODR524271 NTB524232:NTV524271 NJF524232:NJZ524271 MZJ524232:NAD524271 MPN524232:MQH524271 MFR524232:MGL524271 LVV524232:LWP524271 LLZ524232:LMT524271 LCD524232:LCX524271 KSH524232:KTB524271 KIL524232:KJF524271 JYP524232:JZJ524271 JOT524232:JPN524271 JEX524232:JFR524271 IVB524232:IVV524271 ILF524232:ILZ524271 IBJ524232:ICD524271 HRN524232:HSH524271 HHR524232:HIL524271 GXV524232:GYP524271 GNZ524232:GOT524271 GED524232:GEX524271 FUH524232:FVB524271 FKL524232:FLF524271 FAP524232:FBJ524271 EQT524232:ERN524271 EGX524232:EHR524271 DXB524232:DXV524271 DNF524232:DNZ524271 DDJ524232:DED524271 CTN524232:CUH524271 CJR524232:CKL524271 BZV524232:CAP524271 BPZ524232:BQT524271 BGD524232:BGX524271 AWH524232:AXB524271 AML524232:ANF524271 ACP524232:ADJ524271 ST524232:TN524271 IX524232:JR524271 B524232:V524271 WVJ458696:WWD458735 WLN458696:WMH458735 WBR458696:WCL458735 VRV458696:VSP458735 VHZ458696:VIT458735 UYD458696:UYX458735 UOH458696:UPB458735 UEL458696:UFF458735 TUP458696:TVJ458735 TKT458696:TLN458735 TAX458696:TBR458735 SRB458696:SRV458735 SHF458696:SHZ458735 RXJ458696:RYD458735 RNN458696:ROH458735 RDR458696:REL458735 QTV458696:QUP458735 QJZ458696:QKT458735 QAD458696:QAX458735 PQH458696:PRB458735 PGL458696:PHF458735 OWP458696:OXJ458735 OMT458696:ONN458735 OCX458696:ODR458735 NTB458696:NTV458735 NJF458696:NJZ458735 MZJ458696:NAD458735 MPN458696:MQH458735 MFR458696:MGL458735 LVV458696:LWP458735 LLZ458696:LMT458735 LCD458696:LCX458735 KSH458696:KTB458735 KIL458696:KJF458735 JYP458696:JZJ458735 JOT458696:JPN458735 JEX458696:JFR458735 IVB458696:IVV458735 ILF458696:ILZ458735 IBJ458696:ICD458735 HRN458696:HSH458735 HHR458696:HIL458735 GXV458696:GYP458735 GNZ458696:GOT458735 GED458696:GEX458735 FUH458696:FVB458735 FKL458696:FLF458735 FAP458696:FBJ458735 EQT458696:ERN458735 EGX458696:EHR458735 DXB458696:DXV458735 DNF458696:DNZ458735 DDJ458696:DED458735 CTN458696:CUH458735 CJR458696:CKL458735 BZV458696:CAP458735 BPZ458696:BQT458735 BGD458696:BGX458735 AWH458696:AXB458735 AML458696:ANF458735 ACP458696:ADJ458735 ST458696:TN458735 IX458696:JR458735 B458696:V458735 WVJ393160:WWD393199 WLN393160:WMH393199 WBR393160:WCL393199 VRV393160:VSP393199 VHZ393160:VIT393199 UYD393160:UYX393199 UOH393160:UPB393199 UEL393160:UFF393199 TUP393160:TVJ393199 TKT393160:TLN393199 TAX393160:TBR393199 SRB393160:SRV393199 SHF393160:SHZ393199 RXJ393160:RYD393199 RNN393160:ROH393199 RDR393160:REL393199 QTV393160:QUP393199 QJZ393160:QKT393199 QAD393160:QAX393199 PQH393160:PRB393199 PGL393160:PHF393199 OWP393160:OXJ393199 OMT393160:ONN393199 OCX393160:ODR393199 NTB393160:NTV393199 NJF393160:NJZ393199 MZJ393160:NAD393199 MPN393160:MQH393199 MFR393160:MGL393199 LVV393160:LWP393199 LLZ393160:LMT393199 LCD393160:LCX393199 KSH393160:KTB393199 KIL393160:KJF393199 JYP393160:JZJ393199 JOT393160:JPN393199 JEX393160:JFR393199 IVB393160:IVV393199 ILF393160:ILZ393199 IBJ393160:ICD393199 HRN393160:HSH393199 HHR393160:HIL393199 GXV393160:GYP393199 GNZ393160:GOT393199 GED393160:GEX393199 FUH393160:FVB393199 FKL393160:FLF393199 FAP393160:FBJ393199 EQT393160:ERN393199 EGX393160:EHR393199 DXB393160:DXV393199 DNF393160:DNZ393199 DDJ393160:DED393199 CTN393160:CUH393199 CJR393160:CKL393199 BZV393160:CAP393199 BPZ393160:BQT393199 BGD393160:BGX393199 AWH393160:AXB393199 AML393160:ANF393199 ACP393160:ADJ393199 ST393160:TN393199 IX393160:JR393199 B393160:V393199 WVJ327624:WWD327663 WLN327624:WMH327663 WBR327624:WCL327663 VRV327624:VSP327663 VHZ327624:VIT327663 UYD327624:UYX327663 UOH327624:UPB327663 UEL327624:UFF327663 TUP327624:TVJ327663 TKT327624:TLN327663 TAX327624:TBR327663 SRB327624:SRV327663 SHF327624:SHZ327663 RXJ327624:RYD327663 RNN327624:ROH327663 RDR327624:REL327663 QTV327624:QUP327663 QJZ327624:QKT327663 QAD327624:QAX327663 PQH327624:PRB327663 PGL327624:PHF327663 OWP327624:OXJ327663 OMT327624:ONN327663 OCX327624:ODR327663 NTB327624:NTV327663 NJF327624:NJZ327663 MZJ327624:NAD327663 MPN327624:MQH327663 MFR327624:MGL327663 LVV327624:LWP327663 LLZ327624:LMT327663 LCD327624:LCX327663 KSH327624:KTB327663 KIL327624:KJF327663 JYP327624:JZJ327663 JOT327624:JPN327663 JEX327624:JFR327663 IVB327624:IVV327663 ILF327624:ILZ327663 IBJ327624:ICD327663 HRN327624:HSH327663 HHR327624:HIL327663 GXV327624:GYP327663 GNZ327624:GOT327663 GED327624:GEX327663 FUH327624:FVB327663 FKL327624:FLF327663 FAP327624:FBJ327663 EQT327624:ERN327663 EGX327624:EHR327663 DXB327624:DXV327663 DNF327624:DNZ327663 DDJ327624:DED327663 CTN327624:CUH327663 CJR327624:CKL327663 BZV327624:CAP327663 BPZ327624:BQT327663 BGD327624:BGX327663 AWH327624:AXB327663 AML327624:ANF327663 ACP327624:ADJ327663 ST327624:TN327663 IX327624:JR327663 B327624:V327663 WVJ262088:WWD262127 WLN262088:WMH262127 WBR262088:WCL262127 VRV262088:VSP262127 VHZ262088:VIT262127 UYD262088:UYX262127 UOH262088:UPB262127 UEL262088:UFF262127 TUP262088:TVJ262127 TKT262088:TLN262127 TAX262088:TBR262127 SRB262088:SRV262127 SHF262088:SHZ262127 RXJ262088:RYD262127 RNN262088:ROH262127 RDR262088:REL262127 QTV262088:QUP262127 QJZ262088:QKT262127 QAD262088:QAX262127 PQH262088:PRB262127 PGL262088:PHF262127 OWP262088:OXJ262127 OMT262088:ONN262127 OCX262088:ODR262127 NTB262088:NTV262127 NJF262088:NJZ262127 MZJ262088:NAD262127 MPN262088:MQH262127 MFR262088:MGL262127 LVV262088:LWP262127 LLZ262088:LMT262127 LCD262088:LCX262127 KSH262088:KTB262127 KIL262088:KJF262127 JYP262088:JZJ262127 JOT262088:JPN262127 JEX262088:JFR262127 IVB262088:IVV262127 ILF262088:ILZ262127 IBJ262088:ICD262127 HRN262088:HSH262127 HHR262088:HIL262127 GXV262088:GYP262127 GNZ262088:GOT262127 GED262088:GEX262127 FUH262088:FVB262127 FKL262088:FLF262127 FAP262088:FBJ262127 EQT262088:ERN262127 EGX262088:EHR262127 DXB262088:DXV262127 DNF262088:DNZ262127 DDJ262088:DED262127 CTN262088:CUH262127 CJR262088:CKL262127 BZV262088:CAP262127 BPZ262088:BQT262127 BGD262088:BGX262127 AWH262088:AXB262127 AML262088:ANF262127 ACP262088:ADJ262127 ST262088:TN262127 IX262088:JR262127 B262088:V262127 WVJ196552:WWD196591 WLN196552:WMH196591 WBR196552:WCL196591 VRV196552:VSP196591 VHZ196552:VIT196591 UYD196552:UYX196591 UOH196552:UPB196591 UEL196552:UFF196591 TUP196552:TVJ196591 TKT196552:TLN196591 TAX196552:TBR196591 SRB196552:SRV196591 SHF196552:SHZ196591 RXJ196552:RYD196591 RNN196552:ROH196591 RDR196552:REL196591 QTV196552:QUP196591 QJZ196552:QKT196591 QAD196552:QAX196591 PQH196552:PRB196591 PGL196552:PHF196591 OWP196552:OXJ196591 OMT196552:ONN196591 OCX196552:ODR196591 NTB196552:NTV196591 NJF196552:NJZ196591 MZJ196552:NAD196591 MPN196552:MQH196591 MFR196552:MGL196591 LVV196552:LWP196591 LLZ196552:LMT196591 LCD196552:LCX196591 KSH196552:KTB196591 KIL196552:KJF196591 JYP196552:JZJ196591 JOT196552:JPN196591 JEX196552:JFR196591 IVB196552:IVV196591 ILF196552:ILZ196591 IBJ196552:ICD196591 HRN196552:HSH196591 HHR196552:HIL196591 GXV196552:GYP196591 GNZ196552:GOT196591 GED196552:GEX196591 FUH196552:FVB196591 FKL196552:FLF196591 FAP196552:FBJ196591 EQT196552:ERN196591 EGX196552:EHR196591 DXB196552:DXV196591 DNF196552:DNZ196591 DDJ196552:DED196591 CTN196552:CUH196591 CJR196552:CKL196591 BZV196552:CAP196591 BPZ196552:BQT196591 BGD196552:BGX196591 AWH196552:AXB196591 AML196552:ANF196591 ACP196552:ADJ196591 ST196552:TN196591 IX196552:JR196591 B196552:V196591 WVJ131016:WWD131055 WLN131016:WMH131055 WBR131016:WCL131055 VRV131016:VSP131055 VHZ131016:VIT131055 UYD131016:UYX131055 UOH131016:UPB131055 UEL131016:UFF131055 TUP131016:TVJ131055 TKT131016:TLN131055 TAX131016:TBR131055 SRB131016:SRV131055 SHF131016:SHZ131055 RXJ131016:RYD131055 RNN131016:ROH131055 RDR131016:REL131055 QTV131016:QUP131055 QJZ131016:QKT131055 QAD131016:QAX131055 PQH131016:PRB131055 PGL131016:PHF131055 OWP131016:OXJ131055 OMT131016:ONN131055 OCX131016:ODR131055 NTB131016:NTV131055 NJF131016:NJZ131055 MZJ131016:NAD131055 MPN131016:MQH131055 MFR131016:MGL131055 LVV131016:LWP131055 LLZ131016:LMT131055 LCD131016:LCX131055 KSH131016:KTB131055 KIL131016:KJF131055 JYP131016:JZJ131055 JOT131016:JPN131055 JEX131016:JFR131055 IVB131016:IVV131055 ILF131016:ILZ131055 IBJ131016:ICD131055 HRN131016:HSH131055 HHR131016:HIL131055 GXV131016:GYP131055 GNZ131016:GOT131055 GED131016:GEX131055 FUH131016:FVB131055 FKL131016:FLF131055 FAP131016:FBJ131055 EQT131016:ERN131055 EGX131016:EHR131055 DXB131016:DXV131055 DNF131016:DNZ131055 DDJ131016:DED131055 CTN131016:CUH131055 CJR131016:CKL131055 BZV131016:CAP131055 BPZ131016:BQT131055 BGD131016:BGX131055 AWH131016:AXB131055 AML131016:ANF131055 ACP131016:ADJ131055 ST131016:TN131055 IX131016:JR131055 B131016:V131055 WVJ65480:WWD65519 WLN65480:WMH65519 WBR65480:WCL65519 VRV65480:VSP65519 VHZ65480:VIT65519 UYD65480:UYX65519 UOH65480:UPB65519 UEL65480:UFF65519 TUP65480:TVJ65519 TKT65480:TLN65519 TAX65480:TBR65519 SRB65480:SRV65519 SHF65480:SHZ65519 RXJ65480:RYD65519 RNN65480:ROH65519 RDR65480:REL65519 QTV65480:QUP65519 QJZ65480:QKT65519 QAD65480:QAX65519 PQH65480:PRB65519 PGL65480:PHF65519 OWP65480:OXJ65519 OMT65480:ONN65519 OCX65480:ODR65519 NTB65480:NTV65519 NJF65480:NJZ65519 MZJ65480:NAD65519 MPN65480:MQH65519 MFR65480:MGL65519 LVV65480:LWP65519 LLZ65480:LMT65519 LCD65480:LCX65519 KSH65480:KTB65519 KIL65480:KJF65519 JYP65480:JZJ65519 JOT65480:JPN65519 JEX65480:JFR65519 IVB65480:IVV65519 ILF65480:ILZ65519 IBJ65480:ICD65519 HRN65480:HSH65519 HHR65480:HIL65519 GXV65480:GYP65519 GNZ65480:GOT65519 GED65480:GEX65519 FUH65480:FVB65519 FKL65480:FLF65519 FAP65480:FBJ65519 EQT65480:ERN65519 EGX65480:EHR65519 DXB65480:DXV65519 DNF65480:DNZ65519 DDJ65480:DED65519 CTN65480:CUH65519 CJR65480:CKL65519 BZV65480:CAP65519 BPZ65480:BQT65519 BGD65480:BGX65519 AWH65480:AXB65519 AML65480:ANF65519 ACP65480:ADJ65519 ST65480:TN65519 WVJ85:WWD154 WLN85:WMH154 WBR85:WCL154 VRV85:VSP154 VHZ85:VIT154 UYD85:UYX154 UOH85:UPB154 UEL85:UFF154 TUP85:TVJ154 TKT85:TLN154 TAX85:TBR154 SRB85:SRV154 SHF85:SHZ154 RXJ85:RYD154 RNN85:ROH154 RDR85:REL154 QTV85:QUP154 QJZ85:QKT154 QAD85:QAX154 PQH85:PRB154 PGL85:PHF154 OWP85:OXJ154 OMT85:ONN154 OCX85:ODR154 NTB85:NTV154 NJF85:NJZ154 MZJ85:NAD154 MPN85:MQH154 MFR85:MGL154 LVV85:LWP154 LLZ85:LMT154 LCD85:LCX154 KSH85:KTB154 KIL85:KJF154 JYP85:JZJ154 JOT85:JPN154 JEX85:JFR154 IVB85:IVV154 ILF85:ILZ154 IBJ85:ICD154 HRN85:HSH154 HHR85:HIL154 GXV85:GYP154 GNZ85:GOT154 GED85:GEX154 FUH85:FVB154 FKL85:FLF154 FAP85:FBJ154 EQT85:ERN154 EGX85:EHR154 DXB85:DXV154 DNF85:DNZ154 DDJ85:DED154 CTN85:CUH154 CJR85:CKL154 BZV85:CAP154 BPZ85:BQT154 BGD85:BGX154 AWH85:AXB154 AML85:ANF154 ACP85:ADJ154 ST85:TN154 IX85:JR154">
      <formula1>#REF!</formula1>
    </dataValidation>
    <dataValidation type="whole" allowBlank="1" showInputMessage="1" showErrorMessage="1" errorTitle="Número de programas" error="El dato que intenta ingresar no corresponde a un número o este excede los cuatro digitos permitidos para el campo." prompt="Ingresar el número de programas de actividades presentados por el municipio." sqref="WVL982958:WVN982958 WLP982958:WLR982958 WBT982958:WBV982958 VRX982958:VRZ982958 VIB982958:VID982958 UYF982958:UYH982958 UOJ982958:UOL982958 UEN982958:UEP982958 TUR982958:TUT982958 TKV982958:TKX982958 TAZ982958:TBB982958 SRD982958:SRF982958 SHH982958:SHJ982958 RXL982958:RXN982958 RNP982958:RNR982958 RDT982958:RDV982958 QTX982958:QTZ982958 QKB982958:QKD982958 QAF982958:QAH982958 PQJ982958:PQL982958 PGN982958:PGP982958 OWR982958:OWT982958 OMV982958:OMX982958 OCZ982958:ODB982958 NTD982958:NTF982958 NJH982958:NJJ982958 MZL982958:MZN982958 MPP982958:MPR982958 MFT982958:MFV982958 LVX982958:LVZ982958 LMB982958:LMD982958 LCF982958:LCH982958 KSJ982958:KSL982958 KIN982958:KIP982958 JYR982958:JYT982958 JOV982958:JOX982958 JEZ982958:JFB982958 IVD982958:IVF982958 ILH982958:ILJ982958 IBL982958:IBN982958 HRP982958:HRR982958 HHT982958:HHV982958 GXX982958:GXZ982958 GOB982958:GOD982958 GEF982958:GEH982958 FUJ982958:FUL982958 FKN982958:FKP982958 FAR982958:FAT982958 EQV982958:EQX982958 EGZ982958:EHB982958 DXD982958:DXF982958 DNH982958:DNJ982958 DDL982958:DDN982958 CTP982958:CTR982958 CJT982958:CJV982958 BZX982958:BZZ982958 BQB982958:BQD982958 BGF982958:BGH982958 AWJ982958:AWL982958 AMN982958:AMP982958 ACR982958:ACT982958 SV982958:SX982958 IZ982958:JB982958 D982958:F982958 WVL917422:WVN917422 WLP917422:WLR917422 WBT917422:WBV917422 VRX917422:VRZ917422 VIB917422:VID917422 UYF917422:UYH917422 UOJ917422:UOL917422 UEN917422:UEP917422 TUR917422:TUT917422 TKV917422:TKX917422 TAZ917422:TBB917422 SRD917422:SRF917422 SHH917422:SHJ917422 RXL917422:RXN917422 RNP917422:RNR917422 RDT917422:RDV917422 QTX917422:QTZ917422 QKB917422:QKD917422 QAF917422:QAH917422 PQJ917422:PQL917422 PGN917422:PGP917422 OWR917422:OWT917422 OMV917422:OMX917422 OCZ917422:ODB917422 NTD917422:NTF917422 NJH917422:NJJ917422 MZL917422:MZN917422 MPP917422:MPR917422 MFT917422:MFV917422 LVX917422:LVZ917422 LMB917422:LMD917422 LCF917422:LCH917422 KSJ917422:KSL917422 KIN917422:KIP917422 JYR917422:JYT917422 JOV917422:JOX917422 JEZ917422:JFB917422 IVD917422:IVF917422 ILH917422:ILJ917422 IBL917422:IBN917422 HRP917422:HRR917422 HHT917422:HHV917422 GXX917422:GXZ917422 GOB917422:GOD917422 GEF917422:GEH917422 FUJ917422:FUL917422 FKN917422:FKP917422 FAR917422:FAT917422 EQV917422:EQX917422 EGZ917422:EHB917422 DXD917422:DXF917422 DNH917422:DNJ917422 DDL917422:DDN917422 CTP917422:CTR917422 CJT917422:CJV917422 BZX917422:BZZ917422 BQB917422:BQD917422 BGF917422:BGH917422 AWJ917422:AWL917422 AMN917422:AMP917422 ACR917422:ACT917422 SV917422:SX917422 IZ917422:JB917422 D917422:F917422 WVL851886:WVN851886 WLP851886:WLR851886 WBT851886:WBV851886 VRX851886:VRZ851886 VIB851886:VID851886 UYF851886:UYH851886 UOJ851886:UOL851886 UEN851886:UEP851886 TUR851886:TUT851886 TKV851886:TKX851886 TAZ851886:TBB851886 SRD851886:SRF851886 SHH851886:SHJ851886 RXL851886:RXN851886 RNP851886:RNR851886 RDT851886:RDV851886 QTX851886:QTZ851886 QKB851886:QKD851886 QAF851886:QAH851886 PQJ851886:PQL851886 PGN851886:PGP851886 OWR851886:OWT851886 OMV851886:OMX851886 OCZ851886:ODB851886 NTD851886:NTF851886 NJH851886:NJJ851886 MZL851886:MZN851886 MPP851886:MPR851886 MFT851886:MFV851886 LVX851886:LVZ851886 LMB851886:LMD851886 LCF851886:LCH851886 KSJ851886:KSL851886 KIN851886:KIP851886 JYR851886:JYT851886 JOV851886:JOX851886 JEZ851886:JFB851886 IVD851886:IVF851886 ILH851886:ILJ851886 IBL851886:IBN851886 HRP851886:HRR851886 HHT851886:HHV851886 GXX851886:GXZ851886 GOB851886:GOD851886 GEF851886:GEH851886 FUJ851886:FUL851886 FKN851886:FKP851886 FAR851886:FAT851886 EQV851886:EQX851886 EGZ851886:EHB851886 DXD851886:DXF851886 DNH851886:DNJ851886 DDL851886:DDN851886 CTP851886:CTR851886 CJT851886:CJV851886 BZX851886:BZZ851886 BQB851886:BQD851886 BGF851886:BGH851886 AWJ851886:AWL851886 AMN851886:AMP851886 ACR851886:ACT851886 SV851886:SX851886 IZ851886:JB851886 D851886:F851886 WVL786350:WVN786350 WLP786350:WLR786350 WBT786350:WBV786350 VRX786350:VRZ786350 VIB786350:VID786350 UYF786350:UYH786350 UOJ786350:UOL786350 UEN786350:UEP786350 TUR786350:TUT786350 TKV786350:TKX786350 TAZ786350:TBB786350 SRD786350:SRF786350 SHH786350:SHJ786350 RXL786350:RXN786350 RNP786350:RNR786350 RDT786350:RDV786350 QTX786350:QTZ786350 QKB786350:QKD786350 QAF786350:QAH786350 PQJ786350:PQL786350 PGN786350:PGP786350 OWR786350:OWT786350 OMV786350:OMX786350 OCZ786350:ODB786350 NTD786350:NTF786350 NJH786350:NJJ786350 MZL786350:MZN786350 MPP786350:MPR786350 MFT786350:MFV786350 LVX786350:LVZ786350 LMB786350:LMD786350 LCF786350:LCH786350 KSJ786350:KSL786350 KIN786350:KIP786350 JYR786350:JYT786350 JOV786350:JOX786350 JEZ786350:JFB786350 IVD786350:IVF786350 ILH786350:ILJ786350 IBL786350:IBN786350 HRP786350:HRR786350 HHT786350:HHV786350 GXX786350:GXZ786350 GOB786350:GOD786350 GEF786350:GEH786350 FUJ786350:FUL786350 FKN786350:FKP786350 FAR786350:FAT786350 EQV786350:EQX786350 EGZ786350:EHB786350 DXD786350:DXF786350 DNH786350:DNJ786350 DDL786350:DDN786350 CTP786350:CTR786350 CJT786350:CJV786350 BZX786350:BZZ786350 BQB786350:BQD786350 BGF786350:BGH786350 AWJ786350:AWL786350 AMN786350:AMP786350 ACR786350:ACT786350 SV786350:SX786350 IZ786350:JB786350 D786350:F786350 WVL720814:WVN720814 WLP720814:WLR720814 WBT720814:WBV720814 VRX720814:VRZ720814 VIB720814:VID720814 UYF720814:UYH720814 UOJ720814:UOL720814 UEN720814:UEP720814 TUR720814:TUT720814 TKV720814:TKX720814 TAZ720814:TBB720814 SRD720814:SRF720814 SHH720814:SHJ720814 RXL720814:RXN720814 RNP720814:RNR720814 RDT720814:RDV720814 QTX720814:QTZ720814 QKB720814:QKD720814 QAF720814:QAH720814 PQJ720814:PQL720814 PGN720814:PGP720814 OWR720814:OWT720814 OMV720814:OMX720814 OCZ720814:ODB720814 NTD720814:NTF720814 NJH720814:NJJ720814 MZL720814:MZN720814 MPP720814:MPR720814 MFT720814:MFV720814 LVX720814:LVZ720814 LMB720814:LMD720814 LCF720814:LCH720814 KSJ720814:KSL720814 KIN720814:KIP720814 JYR720814:JYT720814 JOV720814:JOX720814 JEZ720814:JFB720814 IVD720814:IVF720814 ILH720814:ILJ720814 IBL720814:IBN720814 HRP720814:HRR720814 HHT720814:HHV720814 GXX720814:GXZ720814 GOB720814:GOD720814 GEF720814:GEH720814 FUJ720814:FUL720814 FKN720814:FKP720814 FAR720814:FAT720814 EQV720814:EQX720814 EGZ720814:EHB720814 DXD720814:DXF720814 DNH720814:DNJ720814 DDL720814:DDN720814 CTP720814:CTR720814 CJT720814:CJV720814 BZX720814:BZZ720814 BQB720814:BQD720814 BGF720814:BGH720814 AWJ720814:AWL720814 AMN720814:AMP720814 ACR720814:ACT720814 SV720814:SX720814 IZ720814:JB720814 D720814:F720814 WVL655278:WVN655278 WLP655278:WLR655278 WBT655278:WBV655278 VRX655278:VRZ655278 VIB655278:VID655278 UYF655278:UYH655278 UOJ655278:UOL655278 UEN655278:UEP655278 TUR655278:TUT655278 TKV655278:TKX655278 TAZ655278:TBB655278 SRD655278:SRF655278 SHH655278:SHJ655278 RXL655278:RXN655278 RNP655278:RNR655278 RDT655278:RDV655278 QTX655278:QTZ655278 QKB655278:QKD655278 QAF655278:QAH655278 PQJ655278:PQL655278 PGN655278:PGP655278 OWR655278:OWT655278 OMV655278:OMX655278 OCZ655278:ODB655278 NTD655278:NTF655278 NJH655278:NJJ655278 MZL655278:MZN655278 MPP655278:MPR655278 MFT655278:MFV655278 LVX655278:LVZ655278 LMB655278:LMD655278 LCF655278:LCH655278 KSJ655278:KSL655278 KIN655278:KIP655278 JYR655278:JYT655278 JOV655278:JOX655278 JEZ655278:JFB655278 IVD655278:IVF655278 ILH655278:ILJ655278 IBL655278:IBN655278 HRP655278:HRR655278 HHT655278:HHV655278 GXX655278:GXZ655278 GOB655278:GOD655278 GEF655278:GEH655278 FUJ655278:FUL655278 FKN655278:FKP655278 FAR655278:FAT655278 EQV655278:EQX655278 EGZ655278:EHB655278 DXD655278:DXF655278 DNH655278:DNJ655278 DDL655278:DDN655278 CTP655278:CTR655278 CJT655278:CJV655278 BZX655278:BZZ655278 BQB655278:BQD655278 BGF655278:BGH655278 AWJ655278:AWL655278 AMN655278:AMP655278 ACR655278:ACT655278 SV655278:SX655278 IZ655278:JB655278 D655278:F655278 WVL589742:WVN589742 WLP589742:WLR589742 WBT589742:WBV589742 VRX589742:VRZ589742 VIB589742:VID589742 UYF589742:UYH589742 UOJ589742:UOL589742 UEN589742:UEP589742 TUR589742:TUT589742 TKV589742:TKX589742 TAZ589742:TBB589742 SRD589742:SRF589742 SHH589742:SHJ589742 RXL589742:RXN589742 RNP589742:RNR589742 RDT589742:RDV589742 QTX589742:QTZ589742 QKB589742:QKD589742 QAF589742:QAH589742 PQJ589742:PQL589742 PGN589742:PGP589742 OWR589742:OWT589742 OMV589742:OMX589742 OCZ589742:ODB589742 NTD589742:NTF589742 NJH589742:NJJ589742 MZL589742:MZN589742 MPP589742:MPR589742 MFT589742:MFV589742 LVX589742:LVZ589742 LMB589742:LMD589742 LCF589742:LCH589742 KSJ589742:KSL589742 KIN589742:KIP589742 JYR589742:JYT589742 JOV589742:JOX589742 JEZ589742:JFB589742 IVD589742:IVF589742 ILH589742:ILJ589742 IBL589742:IBN589742 HRP589742:HRR589742 HHT589742:HHV589742 GXX589742:GXZ589742 GOB589742:GOD589742 GEF589742:GEH589742 FUJ589742:FUL589742 FKN589742:FKP589742 FAR589742:FAT589742 EQV589742:EQX589742 EGZ589742:EHB589742 DXD589742:DXF589742 DNH589742:DNJ589742 DDL589742:DDN589742 CTP589742:CTR589742 CJT589742:CJV589742 BZX589742:BZZ589742 BQB589742:BQD589742 BGF589742:BGH589742 AWJ589742:AWL589742 AMN589742:AMP589742 ACR589742:ACT589742 SV589742:SX589742 IZ589742:JB589742 D589742:F589742 WVL524206:WVN524206 WLP524206:WLR524206 WBT524206:WBV524206 VRX524206:VRZ524206 VIB524206:VID524206 UYF524206:UYH524206 UOJ524206:UOL524206 UEN524206:UEP524206 TUR524206:TUT524206 TKV524206:TKX524206 TAZ524206:TBB524206 SRD524206:SRF524206 SHH524206:SHJ524206 RXL524206:RXN524206 RNP524206:RNR524206 RDT524206:RDV524206 QTX524206:QTZ524206 QKB524206:QKD524206 QAF524206:QAH524206 PQJ524206:PQL524206 PGN524206:PGP524206 OWR524206:OWT524206 OMV524206:OMX524206 OCZ524206:ODB524206 NTD524206:NTF524206 NJH524206:NJJ524206 MZL524206:MZN524206 MPP524206:MPR524206 MFT524206:MFV524206 LVX524206:LVZ524206 LMB524206:LMD524206 LCF524206:LCH524206 KSJ524206:KSL524206 KIN524206:KIP524206 JYR524206:JYT524206 JOV524206:JOX524206 JEZ524206:JFB524206 IVD524206:IVF524206 ILH524206:ILJ524206 IBL524206:IBN524206 HRP524206:HRR524206 HHT524206:HHV524206 GXX524206:GXZ524206 GOB524206:GOD524206 GEF524206:GEH524206 FUJ524206:FUL524206 FKN524206:FKP524206 FAR524206:FAT524206 EQV524206:EQX524206 EGZ524206:EHB524206 DXD524206:DXF524206 DNH524206:DNJ524206 DDL524206:DDN524206 CTP524206:CTR524206 CJT524206:CJV524206 BZX524206:BZZ524206 BQB524206:BQD524206 BGF524206:BGH524206 AWJ524206:AWL524206 AMN524206:AMP524206 ACR524206:ACT524206 SV524206:SX524206 IZ524206:JB524206 D524206:F524206 WVL458670:WVN458670 WLP458670:WLR458670 WBT458670:WBV458670 VRX458670:VRZ458670 VIB458670:VID458670 UYF458670:UYH458670 UOJ458670:UOL458670 UEN458670:UEP458670 TUR458670:TUT458670 TKV458670:TKX458670 TAZ458670:TBB458670 SRD458670:SRF458670 SHH458670:SHJ458670 RXL458670:RXN458670 RNP458670:RNR458670 RDT458670:RDV458670 QTX458670:QTZ458670 QKB458670:QKD458670 QAF458670:QAH458670 PQJ458670:PQL458670 PGN458670:PGP458670 OWR458670:OWT458670 OMV458670:OMX458670 OCZ458670:ODB458670 NTD458670:NTF458670 NJH458670:NJJ458670 MZL458670:MZN458670 MPP458670:MPR458670 MFT458670:MFV458670 LVX458670:LVZ458670 LMB458670:LMD458670 LCF458670:LCH458670 KSJ458670:KSL458670 KIN458670:KIP458670 JYR458670:JYT458670 JOV458670:JOX458670 JEZ458670:JFB458670 IVD458670:IVF458670 ILH458670:ILJ458670 IBL458670:IBN458670 HRP458670:HRR458670 HHT458670:HHV458670 GXX458670:GXZ458670 GOB458670:GOD458670 GEF458670:GEH458670 FUJ458670:FUL458670 FKN458670:FKP458670 FAR458670:FAT458670 EQV458670:EQX458670 EGZ458670:EHB458670 DXD458670:DXF458670 DNH458670:DNJ458670 DDL458670:DDN458670 CTP458670:CTR458670 CJT458670:CJV458670 BZX458670:BZZ458670 BQB458670:BQD458670 BGF458670:BGH458670 AWJ458670:AWL458670 AMN458670:AMP458670 ACR458670:ACT458670 SV458670:SX458670 IZ458670:JB458670 D458670:F458670 WVL393134:WVN393134 WLP393134:WLR393134 WBT393134:WBV393134 VRX393134:VRZ393134 VIB393134:VID393134 UYF393134:UYH393134 UOJ393134:UOL393134 UEN393134:UEP393134 TUR393134:TUT393134 TKV393134:TKX393134 TAZ393134:TBB393134 SRD393134:SRF393134 SHH393134:SHJ393134 RXL393134:RXN393134 RNP393134:RNR393134 RDT393134:RDV393134 QTX393134:QTZ393134 QKB393134:QKD393134 QAF393134:QAH393134 PQJ393134:PQL393134 PGN393134:PGP393134 OWR393134:OWT393134 OMV393134:OMX393134 OCZ393134:ODB393134 NTD393134:NTF393134 NJH393134:NJJ393134 MZL393134:MZN393134 MPP393134:MPR393134 MFT393134:MFV393134 LVX393134:LVZ393134 LMB393134:LMD393134 LCF393134:LCH393134 KSJ393134:KSL393134 KIN393134:KIP393134 JYR393134:JYT393134 JOV393134:JOX393134 JEZ393134:JFB393134 IVD393134:IVF393134 ILH393134:ILJ393134 IBL393134:IBN393134 HRP393134:HRR393134 HHT393134:HHV393134 GXX393134:GXZ393134 GOB393134:GOD393134 GEF393134:GEH393134 FUJ393134:FUL393134 FKN393134:FKP393134 FAR393134:FAT393134 EQV393134:EQX393134 EGZ393134:EHB393134 DXD393134:DXF393134 DNH393134:DNJ393134 DDL393134:DDN393134 CTP393134:CTR393134 CJT393134:CJV393134 BZX393134:BZZ393134 BQB393134:BQD393134 BGF393134:BGH393134 AWJ393134:AWL393134 AMN393134:AMP393134 ACR393134:ACT393134 SV393134:SX393134 IZ393134:JB393134 D393134:F393134 WVL327598:WVN327598 WLP327598:WLR327598 WBT327598:WBV327598 VRX327598:VRZ327598 VIB327598:VID327598 UYF327598:UYH327598 UOJ327598:UOL327598 UEN327598:UEP327598 TUR327598:TUT327598 TKV327598:TKX327598 TAZ327598:TBB327598 SRD327598:SRF327598 SHH327598:SHJ327598 RXL327598:RXN327598 RNP327598:RNR327598 RDT327598:RDV327598 QTX327598:QTZ327598 QKB327598:QKD327598 QAF327598:QAH327598 PQJ327598:PQL327598 PGN327598:PGP327598 OWR327598:OWT327598 OMV327598:OMX327598 OCZ327598:ODB327598 NTD327598:NTF327598 NJH327598:NJJ327598 MZL327598:MZN327598 MPP327598:MPR327598 MFT327598:MFV327598 LVX327598:LVZ327598 LMB327598:LMD327598 LCF327598:LCH327598 KSJ327598:KSL327598 KIN327598:KIP327598 JYR327598:JYT327598 JOV327598:JOX327598 JEZ327598:JFB327598 IVD327598:IVF327598 ILH327598:ILJ327598 IBL327598:IBN327598 HRP327598:HRR327598 HHT327598:HHV327598 GXX327598:GXZ327598 GOB327598:GOD327598 GEF327598:GEH327598 FUJ327598:FUL327598 FKN327598:FKP327598 FAR327598:FAT327598 EQV327598:EQX327598 EGZ327598:EHB327598 DXD327598:DXF327598 DNH327598:DNJ327598 DDL327598:DDN327598 CTP327598:CTR327598 CJT327598:CJV327598 BZX327598:BZZ327598 BQB327598:BQD327598 BGF327598:BGH327598 AWJ327598:AWL327598 AMN327598:AMP327598 ACR327598:ACT327598 SV327598:SX327598 IZ327598:JB327598 D327598:F327598 WVL262062:WVN262062 WLP262062:WLR262062 WBT262062:WBV262062 VRX262062:VRZ262062 VIB262062:VID262062 UYF262062:UYH262062 UOJ262062:UOL262062 UEN262062:UEP262062 TUR262062:TUT262062 TKV262062:TKX262062 TAZ262062:TBB262062 SRD262062:SRF262062 SHH262062:SHJ262062 RXL262062:RXN262062 RNP262062:RNR262062 RDT262062:RDV262062 QTX262062:QTZ262062 QKB262062:QKD262062 QAF262062:QAH262062 PQJ262062:PQL262062 PGN262062:PGP262062 OWR262062:OWT262062 OMV262062:OMX262062 OCZ262062:ODB262062 NTD262062:NTF262062 NJH262062:NJJ262062 MZL262062:MZN262062 MPP262062:MPR262062 MFT262062:MFV262062 LVX262062:LVZ262062 LMB262062:LMD262062 LCF262062:LCH262062 KSJ262062:KSL262062 KIN262062:KIP262062 JYR262062:JYT262062 JOV262062:JOX262062 JEZ262062:JFB262062 IVD262062:IVF262062 ILH262062:ILJ262062 IBL262062:IBN262062 HRP262062:HRR262062 HHT262062:HHV262062 GXX262062:GXZ262062 GOB262062:GOD262062 GEF262062:GEH262062 FUJ262062:FUL262062 FKN262062:FKP262062 FAR262062:FAT262062 EQV262062:EQX262062 EGZ262062:EHB262062 DXD262062:DXF262062 DNH262062:DNJ262062 DDL262062:DDN262062 CTP262062:CTR262062 CJT262062:CJV262062 BZX262062:BZZ262062 BQB262062:BQD262062 BGF262062:BGH262062 AWJ262062:AWL262062 AMN262062:AMP262062 ACR262062:ACT262062 SV262062:SX262062 IZ262062:JB262062 D262062:F262062 WVL196526:WVN196526 WLP196526:WLR196526 WBT196526:WBV196526 VRX196526:VRZ196526 VIB196526:VID196526 UYF196526:UYH196526 UOJ196526:UOL196526 UEN196526:UEP196526 TUR196526:TUT196526 TKV196526:TKX196526 TAZ196526:TBB196526 SRD196526:SRF196526 SHH196526:SHJ196526 RXL196526:RXN196526 RNP196526:RNR196526 RDT196526:RDV196526 QTX196526:QTZ196526 QKB196526:QKD196526 QAF196526:QAH196526 PQJ196526:PQL196526 PGN196526:PGP196526 OWR196526:OWT196526 OMV196526:OMX196526 OCZ196526:ODB196526 NTD196526:NTF196526 NJH196526:NJJ196526 MZL196526:MZN196526 MPP196526:MPR196526 MFT196526:MFV196526 LVX196526:LVZ196526 LMB196526:LMD196526 LCF196526:LCH196526 KSJ196526:KSL196526 KIN196526:KIP196526 JYR196526:JYT196526 JOV196526:JOX196526 JEZ196526:JFB196526 IVD196526:IVF196526 ILH196526:ILJ196526 IBL196526:IBN196526 HRP196526:HRR196526 HHT196526:HHV196526 GXX196526:GXZ196526 GOB196526:GOD196526 GEF196526:GEH196526 FUJ196526:FUL196526 FKN196526:FKP196526 FAR196526:FAT196526 EQV196526:EQX196526 EGZ196526:EHB196526 DXD196526:DXF196526 DNH196526:DNJ196526 DDL196526:DDN196526 CTP196526:CTR196526 CJT196526:CJV196526 BZX196526:BZZ196526 BQB196526:BQD196526 BGF196526:BGH196526 AWJ196526:AWL196526 AMN196526:AMP196526 ACR196526:ACT196526 SV196526:SX196526 IZ196526:JB196526 D196526:F196526 WVL130990:WVN130990 WLP130990:WLR130990 WBT130990:WBV130990 VRX130990:VRZ130990 VIB130990:VID130990 UYF130990:UYH130990 UOJ130990:UOL130990 UEN130990:UEP130990 TUR130990:TUT130990 TKV130990:TKX130990 TAZ130990:TBB130990 SRD130990:SRF130990 SHH130990:SHJ130990 RXL130990:RXN130990 RNP130990:RNR130990 RDT130990:RDV130990 QTX130990:QTZ130990 QKB130990:QKD130990 QAF130990:QAH130990 PQJ130990:PQL130990 PGN130990:PGP130990 OWR130990:OWT130990 OMV130990:OMX130990 OCZ130990:ODB130990 NTD130990:NTF130990 NJH130990:NJJ130990 MZL130990:MZN130990 MPP130990:MPR130990 MFT130990:MFV130990 LVX130990:LVZ130990 LMB130990:LMD130990 LCF130990:LCH130990 KSJ130990:KSL130990 KIN130990:KIP130990 JYR130990:JYT130990 JOV130990:JOX130990 JEZ130990:JFB130990 IVD130990:IVF130990 ILH130990:ILJ130990 IBL130990:IBN130990 HRP130990:HRR130990 HHT130990:HHV130990 GXX130990:GXZ130990 GOB130990:GOD130990 GEF130990:GEH130990 FUJ130990:FUL130990 FKN130990:FKP130990 FAR130990:FAT130990 EQV130990:EQX130990 EGZ130990:EHB130990 DXD130990:DXF130990 DNH130990:DNJ130990 DDL130990:DDN130990 CTP130990:CTR130990 CJT130990:CJV130990 BZX130990:BZZ130990 BQB130990:BQD130990 BGF130990:BGH130990 AWJ130990:AWL130990 AMN130990:AMP130990 ACR130990:ACT130990 SV130990:SX130990 IZ130990:JB130990 D130990:F130990 WVL65454:WVN65454 WLP65454:WLR65454 WBT65454:WBV65454 VRX65454:VRZ65454 VIB65454:VID65454 UYF65454:UYH65454 UOJ65454:UOL65454 UEN65454:UEP65454 TUR65454:TUT65454 TKV65454:TKX65454 TAZ65454:TBB65454 SRD65454:SRF65454 SHH65454:SHJ65454 RXL65454:RXN65454 RNP65454:RNR65454 RDT65454:RDV65454 QTX65454:QTZ65454 QKB65454:QKD65454 QAF65454:QAH65454 PQJ65454:PQL65454 PGN65454:PGP65454 OWR65454:OWT65454 OMV65454:OMX65454 OCZ65454:ODB65454 NTD65454:NTF65454 NJH65454:NJJ65454 MZL65454:MZN65454 MPP65454:MPR65454 MFT65454:MFV65454 LVX65454:LVZ65454 LMB65454:LMD65454 LCF65454:LCH65454 KSJ65454:KSL65454 KIN65454:KIP65454 JYR65454:JYT65454 JOV65454:JOX65454 JEZ65454:JFB65454 IVD65454:IVF65454 ILH65454:ILJ65454 IBL65454:IBN65454 HRP65454:HRR65454 HHT65454:HHV65454 GXX65454:GXZ65454 GOB65454:GOD65454 GEF65454:GEH65454 FUJ65454:FUL65454 FKN65454:FKP65454 FAR65454:FAT65454 EQV65454:EQX65454 EGZ65454:EHB65454 DXD65454:DXF65454 DNH65454:DNJ65454 DDL65454:DDN65454 CTP65454:CTR65454 CJT65454:CJV65454 BZX65454:BZZ65454 BQB65454:BQD65454 BGF65454:BGH65454 AWJ65454:AWL65454 AMN65454:AMP65454 ACR65454:ACT65454 SV65454:SX65454 IZ65454:JB65454 D65454:F65454 WVL59:WVN61 WLP59:WLR61 WBT59:WBV61 VRX59:VRZ61 VIB59:VID61 UYF59:UYH61 UOJ59:UOL61 UEN59:UEP61 TUR59:TUT61 TKV59:TKX61 TAZ59:TBB61 SRD59:SRF61 SHH59:SHJ61 RXL59:RXN61 RNP59:RNR61 RDT59:RDV61 QTX59:QTZ61 QKB59:QKD61 QAF59:QAH61 PQJ59:PQL61 PGN59:PGP61 OWR59:OWT61 OMV59:OMX61 OCZ59:ODB61 NTD59:NTF61 NJH59:NJJ61 MZL59:MZN61 MPP59:MPR61 MFT59:MFV61 LVX59:LVZ61 LMB59:LMD61 LCF59:LCH61 KSJ59:KSL61 KIN59:KIP61 JYR59:JYT61 JOV59:JOX61 JEZ59:JFB61 IVD59:IVF61 ILH59:ILJ61 IBL59:IBN61 HRP59:HRR61 HHT59:HHV61 GXX59:GXZ61 GOB59:GOD61 GEF59:GEH61 FUJ59:FUL61 FKN59:FKP61 FAR59:FAT61 EQV59:EQX61 EGZ59:EHB61 DXD59:DXF61 DNH59:DNJ61 DDL59:DDN61 CTP59:CTR61 CJT59:CJV61 BZX59:BZZ61 BQB59:BQD61 BGF59:BGH61 AWJ59:AWL61 AMN59:AMP61 ACR59:ACT61 SV59:SX61 IZ59:JB61">
      <formula1>1</formula1>
      <formula2>9999</formula2>
    </dataValidation>
    <dataValidation allowBlank="1" showInputMessage="1" showErrorMessage="1" prompt="Capturar el número asignado por el municipio al oficio, a falta de este colocar &quot;s/n&quot;." sqref="WVN982913:WVV982913 WLR982913:WLZ982913 WBV982913:WCD982913 VRZ982913:VSH982913 VID982913:VIL982913 UYH982913:UYP982913 UOL982913:UOT982913 UEP982913:UEX982913 TUT982913:TVB982913 TKX982913:TLF982913 TBB982913:TBJ982913 SRF982913:SRN982913 SHJ982913:SHR982913 RXN982913:RXV982913 RNR982913:RNZ982913 RDV982913:RED982913 QTZ982913:QUH982913 QKD982913:QKL982913 QAH982913:QAP982913 PQL982913:PQT982913 PGP982913:PGX982913 OWT982913:OXB982913 OMX982913:ONF982913 ODB982913:ODJ982913 NTF982913:NTN982913 NJJ982913:NJR982913 MZN982913:MZV982913 MPR982913:MPZ982913 MFV982913:MGD982913 LVZ982913:LWH982913 LMD982913:LML982913 LCH982913:LCP982913 KSL982913:KST982913 KIP982913:KIX982913 JYT982913:JZB982913 JOX982913:JPF982913 JFB982913:JFJ982913 IVF982913:IVN982913 ILJ982913:ILR982913 IBN982913:IBV982913 HRR982913:HRZ982913 HHV982913:HID982913 GXZ982913:GYH982913 GOD982913:GOL982913 GEH982913:GEP982913 FUL982913:FUT982913 FKP982913:FKX982913 FAT982913:FBB982913 EQX982913:ERF982913 EHB982913:EHJ982913 DXF982913:DXN982913 DNJ982913:DNR982913 DDN982913:DDV982913 CTR982913:CTZ982913 CJV982913:CKD982913 BZZ982913:CAH982913 BQD982913:BQL982913 BGH982913:BGP982913 AWL982913:AWT982913 AMP982913:AMX982913 ACT982913:ADB982913 SX982913:TF982913 JB982913:JJ982913 F982913:N982913 WVN917377:WVV917377 WLR917377:WLZ917377 WBV917377:WCD917377 VRZ917377:VSH917377 VID917377:VIL917377 UYH917377:UYP917377 UOL917377:UOT917377 UEP917377:UEX917377 TUT917377:TVB917377 TKX917377:TLF917377 TBB917377:TBJ917377 SRF917377:SRN917377 SHJ917377:SHR917377 RXN917377:RXV917377 RNR917377:RNZ917377 RDV917377:RED917377 QTZ917377:QUH917377 QKD917377:QKL917377 QAH917377:QAP917377 PQL917377:PQT917377 PGP917377:PGX917377 OWT917377:OXB917377 OMX917377:ONF917377 ODB917377:ODJ917377 NTF917377:NTN917377 NJJ917377:NJR917377 MZN917377:MZV917377 MPR917377:MPZ917377 MFV917377:MGD917377 LVZ917377:LWH917377 LMD917377:LML917377 LCH917377:LCP917377 KSL917377:KST917377 KIP917377:KIX917377 JYT917377:JZB917377 JOX917377:JPF917377 JFB917377:JFJ917377 IVF917377:IVN917377 ILJ917377:ILR917377 IBN917377:IBV917377 HRR917377:HRZ917377 HHV917377:HID917377 GXZ917377:GYH917377 GOD917377:GOL917377 GEH917377:GEP917377 FUL917377:FUT917377 FKP917377:FKX917377 FAT917377:FBB917377 EQX917377:ERF917377 EHB917377:EHJ917377 DXF917377:DXN917377 DNJ917377:DNR917377 DDN917377:DDV917377 CTR917377:CTZ917377 CJV917377:CKD917377 BZZ917377:CAH917377 BQD917377:BQL917377 BGH917377:BGP917377 AWL917377:AWT917377 AMP917377:AMX917377 ACT917377:ADB917377 SX917377:TF917377 JB917377:JJ917377 F917377:N917377 WVN851841:WVV851841 WLR851841:WLZ851841 WBV851841:WCD851841 VRZ851841:VSH851841 VID851841:VIL851841 UYH851841:UYP851841 UOL851841:UOT851841 UEP851841:UEX851841 TUT851841:TVB851841 TKX851841:TLF851841 TBB851841:TBJ851841 SRF851841:SRN851841 SHJ851841:SHR851841 RXN851841:RXV851841 RNR851841:RNZ851841 RDV851841:RED851841 QTZ851841:QUH851841 QKD851841:QKL851841 QAH851841:QAP851841 PQL851841:PQT851841 PGP851841:PGX851841 OWT851841:OXB851841 OMX851841:ONF851841 ODB851841:ODJ851841 NTF851841:NTN851841 NJJ851841:NJR851841 MZN851841:MZV851841 MPR851841:MPZ851841 MFV851841:MGD851841 LVZ851841:LWH851841 LMD851841:LML851841 LCH851841:LCP851841 KSL851841:KST851841 KIP851841:KIX851841 JYT851841:JZB851841 JOX851841:JPF851841 JFB851841:JFJ851841 IVF851841:IVN851841 ILJ851841:ILR851841 IBN851841:IBV851841 HRR851841:HRZ851841 HHV851841:HID851841 GXZ851841:GYH851841 GOD851841:GOL851841 GEH851841:GEP851841 FUL851841:FUT851841 FKP851841:FKX851841 FAT851841:FBB851841 EQX851841:ERF851841 EHB851841:EHJ851841 DXF851841:DXN851841 DNJ851841:DNR851841 DDN851841:DDV851841 CTR851841:CTZ851841 CJV851841:CKD851841 BZZ851841:CAH851841 BQD851841:BQL851841 BGH851841:BGP851841 AWL851841:AWT851841 AMP851841:AMX851841 ACT851841:ADB851841 SX851841:TF851841 JB851841:JJ851841 F851841:N851841 WVN786305:WVV786305 WLR786305:WLZ786305 WBV786305:WCD786305 VRZ786305:VSH786305 VID786305:VIL786305 UYH786305:UYP786305 UOL786305:UOT786305 UEP786305:UEX786305 TUT786305:TVB786305 TKX786305:TLF786305 TBB786305:TBJ786305 SRF786305:SRN786305 SHJ786305:SHR786305 RXN786305:RXV786305 RNR786305:RNZ786305 RDV786305:RED786305 QTZ786305:QUH786305 QKD786305:QKL786305 QAH786305:QAP786305 PQL786305:PQT786305 PGP786305:PGX786305 OWT786305:OXB786305 OMX786305:ONF786305 ODB786305:ODJ786305 NTF786305:NTN786305 NJJ786305:NJR786305 MZN786305:MZV786305 MPR786305:MPZ786305 MFV786305:MGD786305 LVZ786305:LWH786305 LMD786305:LML786305 LCH786305:LCP786305 KSL786305:KST786305 KIP786305:KIX786305 JYT786305:JZB786305 JOX786305:JPF786305 JFB786305:JFJ786305 IVF786305:IVN786305 ILJ786305:ILR786305 IBN786305:IBV786305 HRR786305:HRZ786305 HHV786305:HID786305 GXZ786305:GYH786305 GOD786305:GOL786305 GEH786305:GEP786305 FUL786305:FUT786305 FKP786305:FKX786305 FAT786305:FBB786305 EQX786305:ERF786305 EHB786305:EHJ786305 DXF786305:DXN786305 DNJ786305:DNR786305 DDN786305:DDV786305 CTR786305:CTZ786305 CJV786305:CKD786305 BZZ786305:CAH786305 BQD786305:BQL786305 BGH786305:BGP786305 AWL786305:AWT786305 AMP786305:AMX786305 ACT786305:ADB786305 SX786305:TF786305 JB786305:JJ786305 F786305:N786305 WVN720769:WVV720769 WLR720769:WLZ720769 WBV720769:WCD720769 VRZ720769:VSH720769 VID720769:VIL720769 UYH720769:UYP720769 UOL720769:UOT720769 UEP720769:UEX720769 TUT720769:TVB720769 TKX720769:TLF720769 TBB720769:TBJ720769 SRF720769:SRN720769 SHJ720769:SHR720769 RXN720769:RXV720769 RNR720769:RNZ720769 RDV720769:RED720769 QTZ720769:QUH720769 QKD720769:QKL720769 QAH720769:QAP720769 PQL720769:PQT720769 PGP720769:PGX720769 OWT720769:OXB720769 OMX720769:ONF720769 ODB720769:ODJ720769 NTF720769:NTN720769 NJJ720769:NJR720769 MZN720769:MZV720769 MPR720769:MPZ720769 MFV720769:MGD720769 LVZ720769:LWH720769 LMD720769:LML720769 LCH720769:LCP720769 KSL720769:KST720769 KIP720769:KIX720769 JYT720769:JZB720769 JOX720769:JPF720769 JFB720769:JFJ720769 IVF720769:IVN720769 ILJ720769:ILR720769 IBN720769:IBV720769 HRR720769:HRZ720769 HHV720769:HID720769 GXZ720769:GYH720769 GOD720769:GOL720769 GEH720769:GEP720769 FUL720769:FUT720769 FKP720769:FKX720769 FAT720769:FBB720769 EQX720769:ERF720769 EHB720769:EHJ720769 DXF720769:DXN720769 DNJ720769:DNR720769 DDN720769:DDV720769 CTR720769:CTZ720769 CJV720769:CKD720769 BZZ720769:CAH720769 BQD720769:BQL720769 BGH720769:BGP720769 AWL720769:AWT720769 AMP720769:AMX720769 ACT720769:ADB720769 SX720769:TF720769 JB720769:JJ720769 F720769:N720769 WVN655233:WVV655233 WLR655233:WLZ655233 WBV655233:WCD655233 VRZ655233:VSH655233 VID655233:VIL655233 UYH655233:UYP655233 UOL655233:UOT655233 UEP655233:UEX655233 TUT655233:TVB655233 TKX655233:TLF655233 TBB655233:TBJ655233 SRF655233:SRN655233 SHJ655233:SHR655233 RXN655233:RXV655233 RNR655233:RNZ655233 RDV655233:RED655233 QTZ655233:QUH655233 QKD655233:QKL655233 QAH655233:QAP655233 PQL655233:PQT655233 PGP655233:PGX655233 OWT655233:OXB655233 OMX655233:ONF655233 ODB655233:ODJ655233 NTF655233:NTN655233 NJJ655233:NJR655233 MZN655233:MZV655233 MPR655233:MPZ655233 MFV655233:MGD655233 LVZ655233:LWH655233 LMD655233:LML655233 LCH655233:LCP655233 KSL655233:KST655233 KIP655233:KIX655233 JYT655233:JZB655233 JOX655233:JPF655233 JFB655233:JFJ655233 IVF655233:IVN655233 ILJ655233:ILR655233 IBN655233:IBV655233 HRR655233:HRZ655233 HHV655233:HID655233 GXZ655233:GYH655233 GOD655233:GOL655233 GEH655233:GEP655233 FUL655233:FUT655233 FKP655233:FKX655233 FAT655233:FBB655233 EQX655233:ERF655233 EHB655233:EHJ655233 DXF655233:DXN655233 DNJ655233:DNR655233 DDN655233:DDV655233 CTR655233:CTZ655233 CJV655233:CKD655233 BZZ655233:CAH655233 BQD655233:BQL655233 BGH655233:BGP655233 AWL655233:AWT655233 AMP655233:AMX655233 ACT655233:ADB655233 SX655233:TF655233 JB655233:JJ655233 F655233:N655233 WVN589697:WVV589697 WLR589697:WLZ589697 WBV589697:WCD589697 VRZ589697:VSH589697 VID589697:VIL589697 UYH589697:UYP589697 UOL589697:UOT589697 UEP589697:UEX589697 TUT589697:TVB589697 TKX589697:TLF589697 TBB589697:TBJ589697 SRF589697:SRN589697 SHJ589697:SHR589697 RXN589697:RXV589697 RNR589697:RNZ589697 RDV589697:RED589697 QTZ589697:QUH589697 QKD589697:QKL589697 QAH589697:QAP589697 PQL589697:PQT589697 PGP589697:PGX589697 OWT589697:OXB589697 OMX589697:ONF589697 ODB589697:ODJ589697 NTF589697:NTN589697 NJJ589697:NJR589697 MZN589697:MZV589697 MPR589697:MPZ589697 MFV589697:MGD589697 LVZ589697:LWH589697 LMD589697:LML589697 LCH589697:LCP589697 KSL589697:KST589697 KIP589697:KIX589697 JYT589697:JZB589697 JOX589697:JPF589697 JFB589697:JFJ589697 IVF589697:IVN589697 ILJ589697:ILR589697 IBN589697:IBV589697 HRR589697:HRZ589697 HHV589697:HID589697 GXZ589697:GYH589697 GOD589697:GOL589697 GEH589697:GEP589697 FUL589697:FUT589697 FKP589697:FKX589697 FAT589697:FBB589697 EQX589697:ERF589697 EHB589697:EHJ589697 DXF589697:DXN589697 DNJ589697:DNR589697 DDN589697:DDV589697 CTR589697:CTZ589697 CJV589697:CKD589697 BZZ589697:CAH589697 BQD589697:BQL589697 BGH589697:BGP589697 AWL589697:AWT589697 AMP589697:AMX589697 ACT589697:ADB589697 SX589697:TF589697 JB589697:JJ589697 F589697:N589697 WVN524161:WVV524161 WLR524161:WLZ524161 WBV524161:WCD524161 VRZ524161:VSH524161 VID524161:VIL524161 UYH524161:UYP524161 UOL524161:UOT524161 UEP524161:UEX524161 TUT524161:TVB524161 TKX524161:TLF524161 TBB524161:TBJ524161 SRF524161:SRN524161 SHJ524161:SHR524161 RXN524161:RXV524161 RNR524161:RNZ524161 RDV524161:RED524161 QTZ524161:QUH524161 QKD524161:QKL524161 QAH524161:QAP524161 PQL524161:PQT524161 PGP524161:PGX524161 OWT524161:OXB524161 OMX524161:ONF524161 ODB524161:ODJ524161 NTF524161:NTN524161 NJJ524161:NJR524161 MZN524161:MZV524161 MPR524161:MPZ524161 MFV524161:MGD524161 LVZ524161:LWH524161 LMD524161:LML524161 LCH524161:LCP524161 KSL524161:KST524161 KIP524161:KIX524161 JYT524161:JZB524161 JOX524161:JPF524161 JFB524161:JFJ524161 IVF524161:IVN524161 ILJ524161:ILR524161 IBN524161:IBV524161 HRR524161:HRZ524161 HHV524161:HID524161 GXZ524161:GYH524161 GOD524161:GOL524161 GEH524161:GEP524161 FUL524161:FUT524161 FKP524161:FKX524161 FAT524161:FBB524161 EQX524161:ERF524161 EHB524161:EHJ524161 DXF524161:DXN524161 DNJ524161:DNR524161 DDN524161:DDV524161 CTR524161:CTZ524161 CJV524161:CKD524161 BZZ524161:CAH524161 BQD524161:BQL524161 BGH524161:BGP524161 AWL524161:AWT524161 AMP524161:AMX524161 ACT524161:ADB524161 SX524161:TF524161 JB524161:JJ524161 F524161:N524161 WVN458625:WVV458625 WLR458625:WLZ458625 WBV458625:WCD458625 VRZ458625:VSH458625 VID458625:VIL458625 UYH458625:UYP458625 UOL458625:UOT458625 UEP458625:UEX458625 TUT458625:TVB458625 TKX458625:TLF458625 TBB458625:TBJ458625 SRF458625:SRN458625 SHJ458625:SHR458625 RXN458625:RXV458625 RNR458625:RNZ458625 RDV458625:RED458625 QTZ458625:QUH458625 QKD458625:QKL458625 QAH458625:QAP458625 PQL458625:PQT458625 PGP458625:PGX458625 OWT458625:OXB458625 OMX458625:ONF458625 ODB458625:ODJ458625 NTF458625:NTN458625 NJJ458625:NJR458625 MZN458625:MZV458625 MPR458625:MPZ458625 MFV458625:MGD458625 LVZ458625:LWH458625 LMD458625:LML458625 LCH458625:LCP458625 KSL458625:KST458625 KIP458625:KIX458625 JYT458625:JZB458625 JOX458625:JPF458625 JFB458625:JFJ458625 IVF458625:IVN458625 ILJ458625:ILR458625 IBN458625:IBV458625 HRR458625:HRZ458625 HHV458625:HID458625 GXZ458625:GYH458625 GOD458625:GOL458625 GEH458625:GEP458625 FUL458625:FUT458625 FKP458625:FKX458625 FAT458625:FBB458625 EQX458625:ERF458625 EHB458625:EHJ458625 DXF458625:DXN458625 DNJ458625:DNR458625 DDN458625:DDV458625 CTR458625:CTZ458625 CJV458625:CKD458625 BZZ458625:CAH458625 BQD458625:BQL458625 BGH458625:BGP458625 AWL458625:AWT458625 AMP458625:AMX458625 ACT458625:ADB458625 SX458625:TF458625 JB458625:JJ458625 F458625:N458625 WVN393089:WVV393089 WLR393089:WLZ393089 WBV393089:WCD393089 VRZ393089:VSH393089 VID393089:VIL393089 UYH393089:UYP393089 UOL393089:UOT393089 UEP393089:UEX393089 TUT393089:TVB393089 TKX393089:TLF393089 TBB393089:TBJ393089 SRF393089:SRN393089 SHJ393089:SHR393089 RXN393089:RXV393089 RNR393089:RNZ393089 RDV393089:RED393089 QTZ393089:QUH393089 QKD393089:QKL393089 QAH393089:QAP393089 PQL393089:PQT393089 PGP393089:PGX393089 OWT393089:OXB393089 OMX393089:ONF393089 ODB393089:ODJ393089 NTF393089:NTN393089 NJJ393089:NJR393089 MZN393089:MZV393089 MPR393089:MPZ393089 MFV393089:MGD393089 LVZ393089:LWH393089 LMD393089:LML393089 LCH393089:LCP393089 KSL393089:KST393089 KIP393089:KIX393089 JYT393089:JZB393089 JOX393089:JPF393089 JFB393089:JFJ393089 IVF393089:IVN393089 ILJ393089:ILR393089 IBN393089:IBV393089 HRR393089:HRZ393089 HHV393089:HID393089 GXZ393089:GYH393089 GOD393089:GOL393089 GEH393089:GEP393089 FUL393089:FUT393089 FKP393089:FKX393089 FAT393089:FBB393089 EQX393089:ERF393089 EHB393089:EHJ393089 DXF393089:DXN393089 DNJ393089:DNR393089 DDN393089:DDV393089 CTR393089:CTZ393089 CJV393089:CKD393089 BZZ393089:CAH393089 BQD393089:BQL393089 BGH393089:BGP393089 AWL393089:AWT393089 AMP393089:AMX393089 ACT393089:ADB393089 SX393089:TF393089 JB393089:JJ393089 F393089:N393089 WVN327553:WVV327553 WLR327553:WLZ327553 WBV327553:WCD327553 VRZ327553:VSH327553 VID327553:VIL327553 UYH327553:UYP327553 UOL327553:UOT327553 UEP327553:UEX327553 TUT327553:TVB327553 TKX327553:TLF327553 TBB327553:TBJ327553 SRF327553:SRN327553 SHJ327553:SHR327553 RXN327553:RXV327553 RNR327553:RNZ327553 RDV327553:RED327553 QTZ327553:QUH327553 QKD327553:QKL327553 QAH327553:QAP327553 PQL327553:PQT327553 PGP327553:PGX327553 OWT327553:OXB327553 OMX327553:ONF327553 ODB327553:ODJ327553 NTF327553:NTN327553 NJJ327553:NJR327553 MZN327553:MZV327553 MPR327553:MPZ327553 MFV327553:MGD327553 LVZ327553:LWH327553 LMD327553:LML327553 LCH327553:LCP327553 KSL327553:KST327553 KIP327553:KIX327553 JYT327553:JZB327553 JOX327553:JPF327553 JFB327553:JFJ327553 IVF327553:IVN327553 ILJ327553:ILR327553 IBN327553:IBV327553 HRR327553:HRZ327553 HHV327553:HID327553 GXZ327553:GYH327553 GOD327553:GOL327553 GEH327553:GEP327553 FUL327553:FUT327553 FKP327553:FKX327553 FAT327553:FBB327553 EQX327553:ERF327553 EHB327553:EHJ327553 DXF327553:DXN327553 DNJ327553:DNR327553 DDN327553:DDV327553 CTR327553:CTZ327553 CJV327553:CKD327553 BZZ327553:CAH327553 BQD327553:BQL327553 BGH327553:BGP327553 AWL327553:AWT327553 AMP327553:AMX327553 ACT327553:ADB327553 SX327553:TF327553 JB327553:JJ327553 F327553:N327553 WVN262017:WVV262017 WLR262017:WLZ262017 WBV262017:WCD262017 VRZ262017:VSH262017 VID262017:VIL262017 UYH262017:UYP262017 UOL262017:UOT262017 UEP262017:UEX262017 TUT262017:TVB262017 TKX262017:TLF262017 TBB262017:TBJ262017 SRF262017:SRN262017 SHJ262017:SHR262017 RXN262017:RXV262017 RNR262017:RNZ262017 RDV262017:RED262017 QTZ262017:QUH262017 QKD262017:QKL262017 QAH262017:QAP262017 PQL262017:PQT262017 PGP262017:PGX262017 OWT262017:OXB262017 OMX262017:ONF262017 ODB262017:ODJ262017 NTF262017:NTN262017 NJJ262017:NJR262017 MZN262017:MZV262017 MPR262017:MPZ262017 MFV262017:MGD262017 LVZ262017:LWH262017 LMD262017:LML262017 LCH262017:LCP262017 KSL262017:KST262017 KIP262017:KIX262017 JYT262017:JZB262017 JOX262017:JPF262017 JFB262017:JFJ262017 IVF262017:IVN262017 ILJ262017:ILR262017 IBN262017:IBV262017 HRR262017:HRZ262017 HHV262017:HID262017 GXZ262017:GYH262017 GOD262017:GOL262017 GEH262017:GEP262017 FUL262017:FUT262017 FKP262017:FKX262017 FAT262017:FBB262017 EQX262017:ERF262017 EHB262017:EHJ262017 DXF262017:DXN262017 DNJ262017:DNR262017 DDN262017:DDV262017 CTR262017:CTZ262017 CJV262017:CKD262017 BZZ262017:CAH262017 BQD262017:BQL262017 BGH262017:BGP262017 AWL262017:AWT262017 AMP262017:AMX262017 ACT262017:ADB262017 SX262017:TF262017 JB262017:JJ262017 F262017:N262017 WVN196481:WVV196481 WLR196481:WLZ196481 WBV196481:WCD196481 VRZ196481:VSH196481 VID196481:VIL196481 UYH196481:UYP196481 UOL196481:UOT196481 UEP196481:UEX196481 TUT196481:TVB196481 TKX196481:TLF196481 TBB196481:TBJ196481 SRF196481:SRN196481 SHJ196481:SHR196481 RXN196481:RXV196481 RNR196481:RNZ196481 RDV196481:RED196481 QTZ196481:QUH196481 QKD196481:QKL196481 QAH196481:QAP196481 PQL196481:PQT196481 PGP196481:PGX196481 OWT196481:OXB196481 OMX196481:ONF196481 ODB196481:ODJ196481 NTF196481:NTN196481 NJJ196481:NJR196481 MZN196481:MZV196481 MPR196481:MPZ196481 MFV196481:MGD196481 LVZ196481:LWH196481 LMD196481:LML196481 LCH196481:LCP196481 KSL196481:KST196481 KIP196481:KIX196481 JYT196481:JZB196481 JOX196481:JPF196481 JFB196481:JFJ196481 IVF196481:IVN196481 ILJ196481:ILR196481 IBN196481:IBV196481 HRR196481:HRZ196481 HHV196481:HID196481 GXZ196481:GYH196481 GOD196481:GOL196481 GEH196481:GEP196481 FUL196481:FUT196481 FKP196481:FKX196481 FAT196481:FBB196481 EQX196481:ERF196481 EHB196481:EHJ196481 DXF196481:DXN196481 DNJ196481:DNR196481 DDN196481:DDV196481 CTR196481:CTZ196481 CJV196481:CKD196481 BZZ196481:CAH196481 BQD196481:BQL196481 BGH196481:BGP196481 AWL196481:AWT196481 AMP196481:AMX196481 ACT196481:ADB196481 SX196481:TF196481 JB196481:JJ196481 F196481:N196481 WVN130945:WVV130945 WLR130945:WLZ130945 WBV130945:WCD130945 VRZ130945:VSH130945 VID130945:VIL130945 UYH130945:UYP130945 UOL130945:UOT130945 UEP130945:UEX130945 TUT130945:TVB130945 TKX130945:TLF130945 TBB130945:TBJ130945 SRF130945:SRN130945 SHJ130945:SHR130945 RXN130945:RXV130945 RNR130945:RNZ130945 RDV130945:RED130945 QTZ130945:QUH130945 QKD130945:QKL130945 QAH130945:QAP130945 PQL130945:PQT130945 PGP130945:PGX130945 OWT130945:OXB130945 OMX130945:ONF130945 ODB130945:ODJ130945 NTF130945:NTN130945 NJJ130945:NJR130945 MZN130945:MZV130945 MPR130945:MPZ130945 MFV130945:MGD130945 LVZ130945:LWH130945 LMD130945:LML130945 LCH130945:LCP130945 KSL130945:KST130945 KIP130945:KIX130945 JYT130945:JZB130945 JOX130945:JPF130945 JFB130945:JFJ130945 IVF130945:IVN130945 ILJ130945:ILR130945 IBN130945:IBV130945 HRR130945:HRZ130945 HHV130945:HID130945 GXZ130945:GYH130945 GOD130945:GOL130945 GEH130945:GEP130945 FUL130945:FUT130945 FKP130945:FKX130945 FAT130945:FBB130945 EQX130945:ERF130945 EHB130945:EHJ130945 DXF130945:DXN130945 DNJ130945:DNR130945 DDN130945:DDV130945 CTR130945:CTZ130945 CJV130945:CKD130945 BZZ130945:CAH130945 BQD130945:BQL130945 BGH130945:BGP130945 AWL130945:AWT130945 AMP130945:AMX130945 ACT130945:ADB130945 SX130945:TF130945 JB130945:JJ130945 F130945:N130945 WVN65409:WVV65409 WLR65409:WLZ65409 WBV65409:WCD65409 VRZ65409:VSH65409 VID65409:VIL65409 UYH65409:UYP65409 UOL65409:UOT65409 UEP65409:UEX65409 TUT65409:TVB65409 TKX65409:TLF65409 TBB65409:TBJ65409 SRF65409:SRN65409 SHJ65409:SHR65409 RXN65409:RXV65409 RNR65409:RNZ65409 RDV65409:RED65409 QTZ65409:QUH65409 QKD65409:QKL65409 QAH65409:QAP65409 PQL65409:PQT65409 PGP65409:PGX65409 OWT65409:OXB65409 OMX65409:ONF65409 ODB65409:ODJ65409 NTF65409:NTN65409 NJJ65409:NJR65409 MZN65409:MZV65409 MPR65409:MPZ65409 MFV65409:MGD65409 LVZ65409:LWH65409 LMD65409:LML65409 LCH65409:LCP65409 KSL65409:KST65409 KIP65409:KIX65409 JYT65409:JZB65409 JOX65409:JPF65409 JFB65409:JFJ65409 IVF65409:IVN65409 ILJ65409:ILR65409 IBN65409:IBV65409 HRR65409:HRZ65409 HHV65409:HID65409 GXZ65409:GYH65409 GOD65409:GOL65409 GEH65409:GEP65409 FUL65409:FUT65409 FKP65409:FKX65409 FAT65409:FBB65409 EQX65409:ERF65409 EHB65409:EHJ65409 DXF65409:DXN65409 DNJ65409:DNR65409 DDN65409:DDV65409 CTR65409:CTZ65409 CJV65409:CKD65409 BZZ65409:CAH65409 BQD65409:BQL65409 BGH65409:BGP65409 AWL65409:AWT65409 AMP65409:AMX65409 ACT65409:ADB65409 SX65409:TF65409 JB65409:JJ65409 F65409:N65409 WVN16:WVV16 WLR16:WLZ16 WBV16:WCD16 VRZ16:VSH16 VID16:VIL16 UYH16:UYP16 UOL16:UOT16 UEP16:UEX16 TUT16:TVB16 TKX16:TLF16 TBB16:TBJ16 SRF16:SRN16 SHJ16:SHR16 RXN16:RXV16 RNR16:RNZ16 RDV16:RED16 QTZ16:QUH16 QKD16:QKL16 QAH16:QAP16 PQL16:PQT16 PGP16:PGX16 OWT16:OXB16 OMX16:ONF16 ODB16:ODJ16 NTF16:NTN16 NJJ16:NJR16 MZN16:MZV16 MPR16:MPZ16 MFV16:MGD16 LVZ16:LWH16 LMD16:LML16 LCH16:LCP16 KSL16:KST16 KIP16:KIX16 JYT16:JZB16 JOX16:JPF16 JFB16:JFJ16 IVF16:IVN16 ILJ16:ILR16 IBN16:IBV16 HRR16:HRZ16 HHV16:HID16 GXZ16:GYH16 GOD16:GOL16 GEH16:GEP16 FUL16:FUT16 FKP16:FKX16 FAT16:FBB16 EQX16:ERF16 EHB16:EHJ16 DXF16:DXN16 DNJ16:DNR16 DDN16:DDV16 CTR16:CTZ16 CJV16:CKD16 BZZ16:CAH16 BQD16:BQL16 BGH16:BGP16 AWL16:AWT16 AMP16:AMX16 ACT16:ADB16 SX16:TF16 JB16:JJ16"/>
    <dataValidation type="date" operator="greaterThan" allowBlank="1" showInputMessage="1" showErrorMessage="1" errorTitle="Fecha del oficio del municipio" error="El dato ingresado no corresponde a una fecha" prompt="Ingresar la fecha del oficio del municipio." sqref="WVO982915:WVV982915 WLS982915:WLZ982915 WBW982915:WCD982915 VSA982915:VSH982915 VIE982915:VIL982915 UYI982915:UYP982915 UOM982915:UOT982915 UEQ982915:UEX982915 TUU982915:TVB982915 TKY982915:TLF982915 TBC982915:TBJ982915 SRG982915:SRN982915 SHK982915:SHR982915 RXO982915:RXV982915 RNS982915:RNZ982915 RDW982915:RED982915 QUA982915:QUH982915 QKE982915:QKL982915 QAI982915:QAP982915 PQM982915:PQT982915 PGQ982915:PGX982915 OWU982915:OXB982915 OMY982915:ONF982915 ODC982915:ODJ982915 NTG982915:NTN982915 NJK982915:NJR982915 MZO982915:MZV982915 MPS982915:MPZ982915 MFW982915:MGD982915 LWA982915:LWH982915 LME982915:LML982915 LCI982915:LCP982915 KSM982915:KST982915 KIQ982915:KIX982915 JYU982915:JZB982915 JOY982915:JPF982915 JFC982915:JFJ982915 IVG982915:IVN982915 ILK982915:ILR982915 IBO982915:IBV982915 HRS982915:HRZ982915 HHW982915:HID982915 GYA982915:GYH982915 GOE982915:GOL982915 GEI982915:GEP982915 FUM982915:FUT982915 FKQ982915:FKX982915 FAU982915:FBB982915 EQY982915:ERF982915 EHC982915:EHJ982915 DXG982915:DXN982915 DNK982915:DNR982915 DDO982915:DDV982915 CTS982915:CTZ982915 CJW982915:CKD982915 CAA982915:CAH982915 BQE982915:BQL982915 BGI982915:BGP982915 AWM982915:AWT982915 AMQ982915:AMX982915 ACU982915:ADB982915 SY982915:TF982915 JC982915:JJ982915 G982915:N982915 WVO917379:WVV917379 WLS917379:WLZ917379 WBW917379:WCD917379 VSA917379:VSH917379 VIE917379:VIL917379 UYI917379:UYP917379 UOM917379:UOT917379 UEQ917379:UEX917379 TUU917379:TVB917379 TKY917379:TLF917379 TBC917379:TBJ917379 SRG917379:SRN917379 SHK917379:SHR917379 RXO917379:RXV917379 RNS917379:RNZ917379 RDW917379:RED917379 QUA917379:QUH917379 QKE917379:QKL917379 QAI917379:QAP917379 PQM917379:PQT917379 PGQ917379:PGX917379 OWU917379:OXB917379 OMY917379:ONF917379 ODC917379:ODJ917379 NTG917379:NTN917379 NJK917379:NJR917379 MZO917379:MZV917379 MPS917379:MPZ917379 MFW917379:MGD917379 LWA917379:LWH917379 LME917379:LML917379 LCI917379:LCP917379 KSM917379:KST917379 KIQ917379:KIX917379 JYU917379:JZB917379 JOY917379:JPF917379 JFC917379:JFJ917379 IVG917379:IVN917379 ILK917379:ILR917379 IBO917379:IBV917379 HRS917379:HRZ917379 HHW917379:HID917379 GYA917379:GYH917379 GOE917379:GOL917379 GEI917379:GEP917379 FUM917379:FUT917379 FKQ917379:FKX917379 FAU917379:FBB917379 EQY917379:ERF917379 EHC917379:EHJ917379 DXG917379:DXN917379 DNK917379:DNR917379 DDO917379:DDV917379 CTS917379:CTZ917379 CJW917379:CKD917379 CAA917379:CAH917379 BQE917379:BQL917379 BGI917379:BGP917379 AWM917379:AWT917379 AMQ917379:AMX917379 ACU917379:ADB917379 SY917379:TF917379 JC917379:JJ917379 G917379:N917379 WVO851843:WVV851843 WLS851843:WLZ851843 WBW851843:WCD851843 VSA851843:VSH851843 VIE851843:VIL851843 UYI851843:UYP851843 UOM851843:UOT851843 UEQ851843:UEX851843 TUU851843:TVB851843 TKY851843:TLF851843 TBC851843:TBJ851843 SRG851843:SRN851843 SHK851843:SHR851843 RXO851843:RXV851843 RNS851843:RNZ851843 RDW851843:RED851843 QUA851843:QUH851843 QKE851843:QKL851843 QAI851843:QAP851843 PQM851843:PQT851843 PGQ851843:PGX851843 OWU851843:OXB851843 OMY851843:ONF851843 ODC851843:ODJ851843 NTG851843:NTN851843 NJK851843:NJR851843 MZO851843:MZV851843 MPS851843:MPZ851843 MFW851843:MGD851843 LWA851843:LWH851843 LME851843:LML851843 LCI851843:LCP851843 KSM851843:KST851843 KIQ851843:KIX851843 JYU851843:JZB851843 JOY851843:JPF851843 JFC851843:JFJ851843 IVG851843:IVN851843 ILK851843:ILR851843 IBO851843:IBV851843 HRS851843:HRZ851843 HHW851843:HID851843 GYA851843:GYH851843 GOE851843:GOL851843 GEI851843:GEP851843 FUM851843:FUT851843 FKQ851843:FKX851843 FAU851843:FBB851843 EQY851843:ERF851843 EHC851843:EHJ851843 DXG851843:DXN851843 DNK851843:DNR851843 DDO851843:DDV851843 CTS851843:CTZ851843 CJW851843:CKD851843 CAA851843:CAH851843 BQE851843:BQL851843 BGI851843:BGP851843 AWM851843:AWT851843 AMQ851843:AMX851843 ACU851843:ADB851843 SY851843:TF851843 JC851843:JJ851843 G851843:N851843 WVO786307:WVV786307 WLS786307:WLZ786307 WBW786307:WCD786307 VSA786307:VSH786307 VIE786307:VIL786307 UYI786307:UYP786307 UOM786307:UOT786307 UEQ786307:UEX786307 TUU786307:TVB786307 TKY786307:TLF786307 TBC786307:TBJ786307 SRG786307:SRN786307 SHK786307:SHR786307 RXO786307:RXV786307 RNS786307:RNZ786307 RDW786307:RED786307 QUA786307:QUH786307 QKE786307:QKL786307 QAI786307:QAP786307 PQM786307:PQT786307 PGQ786307:PGX786307 OWU786307:OXB786307 OMY786307:ONF786307 ODC786307:ODJ786307 NTG786307:NTN786307 NJK786307:NJR786307 MZO786307:MZV786307 MPS786307:MPZ786307 MFW786307:MGD786307 LWA786307:LWH786307 LME786307:LML786307 LCI786307:LCP786307 KSM786307:KST786307 KIQ786307:KIX786307 JYU786307:JZB786307 JOY786307:JPF786307 JFC786307:JFJ786307 IVG786307:IVN786307 ILK786307:ILR786307 IBO786307:IBV786307 HRS786307:HRZ786307 HHW786307:HID786307 GYA786307:GYH786307 GOE786307:GOL786307 GEI786307:GEP786307 FUM786307:FUT786307 FKQ786307:FKX786307 FAU786307:FBB786307 EQY786307:ERF786307 EHC786307:EHJ786307 DXG786307:DXN786307 DNK786307:DNR786307 DDO786307:DDV786307 CTS786307:CTZ786307 CJW786307:CKD786307 CAA786307:CAH786307 BQE786307:BQL786307 BGI786307:BGP786307 AWM786307:AWT786307 AMQ786307:AMX786307 ACU786307:ADB786307 SY786307:TF786307 JC786307:JJ786307 G786307:N786307 WVO720771:WVV720771 WLS720771:WLZ720771 WBW720771:WCD720771 VSA720771:VSH720771 VIE720771:VIL720771 UYI720771:UYP720771 UOM720771:UOT720771 UEQ720771:UEX720771 TUU720771:TVB720771 TKY720771:TLF720771 TBC720771:TBJ720771 SRG720771:SRN720771 SHK720771:SHR720771 RXO720771:RXV720771 RNS720771:RNZ720771 RDW720771:RED720771 QUA720771:QUH720771 QKE720771:QKL720771 QAI720771:QAP720771 PQM720771:PQT720771 PGQ720771:PGX720771 OWU720771:OXB720771 OMY720771:ONF720771 ODC720771:ODJ720771 NTG720771:NTN720771 NJK720771:NJR720771 MZO720771:MZV720771 MPS720771:MPZ720771 MFW720771:MGD720771 LWA720771:LWH720771 LME720771:LML720771 LCI720771:LCP720771 KSM720771:KST720771 KIQ720771:KIX720771 JYU720771:JZB720771 JOY720771:JPF720771 JFC720771:JFJ720771 IVG720771:IVN720771 ILK720771:ILR720771 IBO720771:IBV720771 HRS720771:HRZ720771 HHW720771:HID720771 GYA720771:GYH720771 GOE720771:GOL720771 GEI720771:GEP720771 FUM720771:FUT720771 FKQ720771:FKX720771 FAU720771:FBB720771 EQY720771:ERF720771 EHC720771:EHJ720771 DXG720771:DXN720771 DNK720771:DNR720771 DDO720771:DDV720771 CTS720771:CTZ720771 CJW720771:CKD720771 CAA720771:CAH720771 BQE720771:BQL720771 BGI720771:BGP720771 AWM720771:AWT720771 AMQ720771:AMX720771 ACU720771:ADB720771 SY720771:TF720771 JC720771:JJ720771 G720771:N720771 WVO655235:WVV655235 WLS655235:WLZ655235 WBW655235:WCD655235 VSA655235:VSH655235 VIE655235:VIL655235 UYI655235:UYP655235 UOM655235:UOT655235 UEQ655235:UEX655235 TUU655235:TVB655235 TKY655235:TLF655235 TBC655235:TBJ655235 SRG655235:SRN655235 SHK655235:SHR655235 RXO655235:RXV655235 RNS655235:RNZ655235 RDW655235:RED655235 QUA655235:QUH655235 QKE655235:QKL655235 QAI655235:QAP655235 PQM655235:PQT655235 PGQ655235:PGX655235 OWU655235:OXB655235 OMY655235:ONF655235 ODC655235:ODJ655235 NTG655235:NTN655235 NJK655235:NJR655235 MZO655235:MZV655235 MPS655235:MPZ655235 MFW655235:MGD655235 LWA655235:LWH655235 LME655235:LML655235 LCI655235:LCP655235 KSM655235:KST655235 KIQ655235:KIX655235 JYU655235:JZB655235 JOY655235:JPF655235 JFC655235:JFJ655235 IVG655235:IVN655235 ILK655235:ILR655235 IBO655235:IBV655235 HRS655235:HRZ655235 HHW655235:HID655235 GYA655235:GYH655235 GOE655235:GOL655235 GEI655235:GEP655235 FUM655235:FUT655235 FKQ655235:FKX655235 FAU655235:FBB655235 EQY655235:ERF655235 EHC655235:EHJ655235 DXG655235:DXN655235 DNK655235:DNR655235 DDO655235:DDV655235 CTS655235:CTZ655235 CJW655235:CKD655235 CAA655235:CAH655235 BQE655235:BQL655235 BGI655235:BGP655235 AWM655235:AWT655235 AMQ655235:AMX655235 ACU655235:ADB655235 SY655235:TF655235 JC655235:JJ655235 G655235:N655235 WVO589699:WVV589699 WLS589699:WLZ589699 WBW589699:WCD589699 VSA589699:VSH589699 VIE589699:VIL589699 UYI589699:UYP589699 UOM589699:UOT589699 UEQ589699:UEX589699 TUU589699:TVB589699 TKY589699:TLF589699 TBC589699:TBJ589699 SRG589699:SRN589699 SHK589699:SHR589699 RXO589699:RXV589699 RNS589699:RNZ589699 RDW589699:RED589699 QUA589699:QUH589699 QKE589699:QKL589699 QAI589699:QAP589699 PQM589699:PQT589699 PGQ589699:PGX589699 OWU589699:OXB589699 OMY589699:ONF589699 ODC589699:ODJ589699 NTG589699:NTN589699 NJK589699:NJR589699 MZO589699:MZV589699 MPS589699:MPZ589699 MFW589699:MGD589699 LWA589699:LWH589699 LME589699:LML589699 LCI589699:LCP589699 KSM589699:KST589699 KIQ589699:KIX589699 JYU589699:JZB589699 JOY589699:JPF589699 JFC589699:JFJ589699 IVG589699:IVN589699 ILK589699:ILR589699 IBO589699:IBV589699 HRS589699:HRZ589699 HHW589699:HID589699 GYA589699:GYH589699 GOE589699:GOL589699 GEI589699:GEP589699 FUM589699:FUT589699 FKQ589699:FKX589699 FAU589699:FBB589699 EQY589699:ERF589699 EHC589699:EHJ589699 DXG589699:DXN589699 DNK589699:DNR589699 DDO589699:DDV589699 CTS589699:CTZ589699 CJW589699:CKD589699 CAA589699:CAH589699 BQE589699:BQL589699 BGI589699:BGP589699 AWM589699:AWT589699 AMQ589699:AMX589699 ACU589699:ADB589699 SY589699:TF589699 JC589699:JJ589699 G589699:N589699 WVO524163:WVV524163 WLS524163:WLZ524163 WBW524163:WCD524163 VSA524163:VSH524163 VIE524163:VIL524163 UYI524163:UYP524163 UOM524163:UOT524163 UEQ524163:UEX524163 TUU524163:TVB524163 TKY524163:TLF524163 TBC524163:TBJ524163 SRG524163:SRN524163 SHK524163:SHR524163 RXO524163:RXV524163 RNS524163:RNZ524163 RDW524163:RED524163 QUA524163:QUH524163 QKE524163:QKL524163 QAI524163:QAP524163 PQM524163:PQT524163 PGQ524163:PGX524163 OWU524163:OXB524163 OMY524163:ONF524163 ODC524163:ODJ524163 NTG524163:NTN524163 NJK524163:NJR524163 MZO524163:MZV524163 MPS524163:MPZ524163 MFW524163:MGD524163 LWA524163:LWH524163 LME524163:LML524163 LCI524163:LCP524163 KSM524163:KST524163 KIQ524163:KIX524163 JYU524163:JZB524163 JOY524163:JPF524163 JFC524163:JFJ524163 IVG524163:IVN524163 ILK524163:ILR524163 IBO524163:IBV524163 HRS524163:HRZ524163 HHW524163:HID524163 GYA524163:GYH524163 GOE524163:GOL524163 GEI524163:GEP524163 FUM524163:FUT524163 FKQ524163:FKX524163 FAU524163:FBB524163 EQY524163:ERF524163 EHC524163:EHJ524163 DXG524163:DXN524163 DNK524163:DNR524163 DDO524163:DDV524163 CTS524163:CTZ524163 CJW524163:CKD524163 CAA524163:CAH524163 BQE524163:BQL524163 BGI524163:BGP524163 AWM524163:AWT524163 AMQ524163:AMX524163 ACU524163:ADB524163 SY524163:TF524163 JC524163:JJ524163 G524163:N524163 WVO458627:WVV458627 WLS458627:WLZ458627 WBW458627:WCD458627 VSA458627:VSH458627 VIE458627:VIL458627 UYI458627:UYP458627 UOM458627:UOT458627 UEQ458627:UEX458627 TUU458627:TVB458627 TKY458627:TLF458627 TBC458627:TBJ458627 SRG458627:SRN458627 SHK458627:SHR458627 RXO458627:RXV458627 RNS458627:RNZ458627 RDW458627:RED458627 QUA458627:QUH458627 QKE458627:QKL458627 QAI458627:QAP458627 PQM458627:PQT458627 PGQ458627:PGX458627 OWU458627:OXB458627 OMY458627:ONF458627 ODC458627:ODJ458627 NTG458627:NTN458627 NJK458627:NJR458627 MZO458627:MZV458627 MPS458627:MPZ458627 MFW458627:MGD458627 LWA458627:LWH458627 LME458627:LML458627 LCI458627:LCP458627 KSM458627:KST458627 KIQ458627:KIX458627 JYU458627:JZB458627 JOY458627:JPF458627 JFC458627:JFJ458627 IVG458627:IVN458627 ILK458627:ILR458627 IBO458627:IBV458627 HRS458627:HRZ458627 HHW458627:HID458627 GYA458627:GYH458627 GOE458627:GOL458627 GEI458627:GEP458627 FUM458627:FUT458627 FKQ458627:FKX458627 FAU458627:FBB458627 EQY458627:ERF458627 EHC458627:EHJ458627 DXG458627:DXN458627 DNK458627:DNR458627 DDO458627:DDV458627 CTS458627:CTZ458627 CJW458627:CKD458627 CAA458627:CAH458627 BQE458627:BQL458627 BGI458627:BGP458627 AWM458627:AWT458627 AMQ458627:AMX458627 ACU458627:ADB458627 SY458627:TF458627 JC458627:JJ458627 G458627:N458627 WVO393091:WVV393091 WLS393091:WLZ393091 WBW393091:WCD393091 VSA393091:VSH393091 VIE393091:VIL393091 UYI393091:UYP393091 UOM393091:UOT393091 UEQ393091:UEX393091 TUU393091:TVB393091 TKY393091:TLF393091 TBC393091:TBJ393091 SRG393091:SRN393091 SHK393091:SHR393091 RXO393091:RXV393091 RNS393091:RNZ393091 RDW393091:RED393091 QUA393091:QUH393091 QKE393091:QKL393091 QAI393091:QAP393091 PQM393091:PQT393091 PGQ393091:PGX393091 OWU393091:OXB393091 OMY393091:ONF393091 ODC393091:ODJ393091 NTG393091:NTN393091 NJK393091:NJR393091 MZO393091:MZV393091 MPS393091:MPZ393091 MFW393091:MGD393091 LWA393091:LWH393091 LME393091:LML393091 LCI393091:LCP393091 KSM393091:KST393091 KIQ393091:KIX393091 JYU393091:JZB393091 JOY393091:JPF393091 JFC393091:JFJ393091 IVG393091:IVN393091 ILK393091:ILR393091 IBO393091:IBV393091 HRS393091:HRZ393091 HHW393091:HID393091 GYA393091:GYH393091 GOE393091:GOL393091 GEI393091:GEP393091 FUM393091:FUT393091 FKQ393091:FKX393091 FAU393091:FBB393091 EQY393091:ERF393091 EHC393091:EHJ393091 DXG393091:DXN393091 DNK393091:DNR393091 DDO393091:DDV393091 CTS393091:CTZ393091 CJW393091:CKD393091 CAA393091:CAH393091 BQE393091:BQL393091 BGI393091:BGP393091 AWM393091:AWT393091 AMQ393091:AMX393091 ACU393091:ADB393091 SY393091:TF393091 JC393091:JJ393091 G393091:N393091 WVO327555:WVV327555 WLS327555:WLZ327555 WBW327555:WCD327555 VSA327555:VSH327555 VIE327555:VIL327555 UYI327555:UYP327555 UOM327555:UOT327555 UEQ327555:UEX327555 TUU327555:TVB327555 TKY327555:TLF327555 TBC327555:TBJ327555 SRG327555:SRN327555 SHK327555:SHR327555 RXO327555:RXV327555 RNS327555:RNZ327555 RDW327555:RED327555 QUA327555:QUH327555 QKE327555:QKL327555 QAI327555:QAP327555 PQM327555:PQT327555 PGQ327555:PGX327555 OWU327555:OXB327555 OMY327555:ONF327555 ODC327555:ODJ327555 NTG327555:NTN327555 NJK327555:NJR327555 MZO327555:MZV327555 MPS327555:MPZ327555 MFW327555:MGD327555 LWA327555:LWH327555 LME327555:LML327555 LCI327555:LCP327555 KSM327555:KST327555 KIQ327555:KIX327555 JYU327555:JZB327555 JOY327555:JPF327555 JFC327555:JFJ327555 IVG327555:IVN327555 ILK327555:ILR327555 IBO327555:IBV327555 HRS327555:HRZ327555 HHW327555:HID327555 GYA327555:GYH327555 GOE327555:GOL327555 GEI327555:GEP327555 FUM327555:FUT327555 FKQ327555:FKX327555 FAU327555:FBB327555 EQY327555:ERF327555 EHC327555:EHJ327555 DXG327555:DXN327555 DNK327555:DNR327555 DDO327555:DDV327555 CTS327555:CTZ327555 CJW327555:CKD327555 CAA327555:CAH327555 BQE327555:BQL327555 BGI327555:BGP327555 AWM327555:AWT327555 AMQ327555:AMX327555 ACU327555:ADB327555 SY327555:TF327555 JC327555:JJ327555 G327555:N327555 WVO262019:WVV262019 WLS262019:WLZ262019 WBW262019:WCD262019 VSA262019:VSH262019 VIE262019:VIL262019 UYI262019:UYP262019 UOM262019:UOT262019 UEQ262019:UEX262019 TUU262019:TVB262019 TKY262019:TLF262019 TBC262019:TBJ262019 SRG262019:SRN262019 SHK262019:SHR262019 RXO262019:RXV262019 RNS262019:RNZ262019 RDW262019:RED262019 QUA262019:QUH262019 QKE262019:QKL262019 QAI262019:QAP262019 PQM262019:PQT262019 PGQ262019:PGX262019 OWU262019:OXB262019 OMY262019:ONF262019 ODC262019:ODJ262019 NTG262019:NTN262019 NJK262019:NJR262019 MZO262019:MZV262019 MPS262019:MPZ262019 MFW262019:MGD262019 LWA262019:LWH262019 LME262019:LML262019 LCI262019:LCP262019 KSM262019:KST262019 KIQ262019:KIX262019 JYU262019:JZB262019 JOY262019:JPF262019 JFC262019:JFJ262019 IVG262019:IVN262019 ILK262019:ILR262019 IBO262019:IBV262019 HRS262019:HRZ262019 HHW262019:HID262019 GYA262019:GYH262019 GOE262019:GOL262019 GEI262019:GEP262019 FUM262019:FUT262019 FKQ262019:FKX262019 FAU262019:FBB262019 EQY262019:ERF262019 EHC262019:EHJ262019 DXG262019:DXN262019 DNK262019:DNR262019 DDO262019:DDV262019 CTS262019:CTZ262019 CJW262019:CKD262019 CAA262019:CAH262019 BQE262019:BQL262019 BGI262019:BGP262019 AWM262019:AWT262019 AMQ262019:AMX262019 ACU262019:ADB262019 SY262019:TF262019 JC262019:JJ262019 G262019:N262019 WVO196483:WVV196483 WLS196483:WLZ196483 WBW196483:WCD196483 VSA196483:VSH196483 VIE196483:VIL196483 UYI196483:UYP196483 UOM196483:UOT196483 UEQ196483:UEX196483 TUU196483:TVB196483 TKY196483:TLF196483 TBC196483:TBJ196483 SRG196483:SRN196483 SHK196483:SHR196483 RXO196483:RXV196483 RNS196483:RNZ196483 RDW196483:RED196483 QUA196483:QUH196483 QKE196483:QKL196483 QAI196483:QAP196483 PQM196483:PQT196483 PGQ196483:PGX196483 OWU196483:OXB196483 OMY196483:ONF196483 ODC196483:ODJ196483 NTG196483:NTN196483 NJK196483:NJR196483 MZO196483:MZV196483 MPS196483:MPZ196483 MFW196483:MGD196483 LWA196483:LWH196483 LME196483:LML196483 LCI196483:LCP196483 KSM196483:KST196483 KIQ196483:KIX196483 JYU196483:JZB196483 JOY196483:JPF196483 JFC196483:JFJ196483 IVG196483:IVN196483 ILK196483:ILR196483 IBO196483:IBV196483 HRS196483:HRZ196483 HHW196483:HID196483 GYA196483:GYH196483 GOE196483:GOL196483 GEI196483:GEP196483 FUM196483:FUT196483 FKQ196483:FKX196483 FAU196483:FBB196483 EQY196483:ERF196483 EHC196483:EHJ196483 DXG196483:DXN196483 DNK196483:DNR196483 DDO196483:DDV196483 CTS196483:CTZ196483 CJW196483:CKD196483 CAA196483:CAH196483 BQE196483:BQL196483 BGI196483:BGP196483 AWM196483:AWT196483 AMQ196483:AMX196483 ACU196483:ADB196483 SY196483:TF196483 JC196483:JJ196483 G196483:N196483 WVO130947:WVV130947 WLS130947:WLZ130947 WBW130947:WCD130947 VSA130947:VSH130947 VIE130947:VIL130947 UYI130947:UYP130947 UOM130947:UOT130947 UEQ130947:UEX130947 TUU130947:TVB130947 TKY130947:TLF130947 TBC130947:TBJ130947 SRG130947:SRN130947 SHK130947:SHR130947 RXO130947:RXV130947 RNS130947:RNZ130947 RDW130947:RED130947 QUA130947:QUH130947 QKE130947:QKL130947 QAI130947:QAP130947 PQM130947:PQT130947 PGQ130947:PGX130947 OWU130947:OXB130947 OMY130947:ONF130947 ODC130947:ODJ130947 NTG130947:NTN130947 NJK130947:NJR130947 MZO130947:MZV130947 MPS130947:MPZ130947 MFW130947:MGD130947 LWA130947:LWH130947 LME130947:LML130947 LCI130947:LCP130947 KSM130947:KST130947 KIQ130947:KIX130947 JYU130947:JZB130947 JOY130947:JPF130947 JFC130947:JFJ130947 IVG130947:IVN130947 ILK130947:ILR130947 IBO130947:IBV130947 HRS130947:HRZ130947 HHW130947:HID130947 GYA130947:GYH130947 GOE130947:GOL130947 GEI130947:GEP130947 FUM130947:FUT130947 FKQ130947:FKX130947 FAU130947:FBB130947 EQY130947:ERF130947 EHC130947:EHJ130947 DXG130947:DXN130947 DNK130947:DNR130947 DDO130947:DDV130947 CTS130947:CTZ130947 CJW130947:CKD130947 CAA130947:CAH130947 BQE130947:BQL130947 BGI130947:BGP130947 AWM130947:AWT130947 AMQ130947:AMX130947 ACU130947:ADB130947 SY130947:TF130947 JC130947:JJ130947 G130947:N130947 WVO65411:WVV65411 WLS65411:WLZ65411 WBW65411:WCD65411 VSA65411:VSH65411 VIE65411:VIL65411 UYI65411:UYP65411 UOM65411:UOT65411 UEQ65411:UEX65411 TUU65411:TVB65411 TKY65411:TLF65411 TBC65411:TBJ65411 SRG65411:SRN65411 SHK65411:SHR65411 RXO65411:RXV65411 RNS65411:RNZ65411 RDW65411:RED65411 QUA65411:QUH65411 QKE65411:QKL65411 QAI65411:QAP65411 PQM65411:PQT65411 PGQ65411:PGX65411 OWU65411:OXB65411 OMY65411:ONF65411 ODC65411:ODJ65411 NTG65411:NTN65411 NJK65411:NJR65411 MZO65411:MZV65411 MPS65411:MPZ65411 MFW65411:MGD65411 LWA65411:LWH65411 LME65411:LML65411 LCI65411:LCP65411 KSM65411:KST65411 KIQ65411:KIX65411 JYU65411:JZB65411 JOY65411:JPF65411 JFC65411:JFJ65411 IVG65411:IVN65411 ILK65411:ILR65411 IBO65411:IBV65411 HRS65411:HRZ65411 HHW65411:HID65411 GYA65411:GYH65411 GOE65411:GOL65411 GEI65411:GEP65411 FUM65411:FUT65411 FKQ65411:FKX65411 FAU65411:FBB65411 EQY65411:ERF65411 EHC65411:EHJ65411 DXG65411:DXN65411 DNK65411:DNR65411 DDO65411:DDV65411 CTS65411:CTZ65411 CJW65411:CKD65411 CAA65411:CAH65411 BQE65411:BQL65411 BGI65411:BGP65411 AWM65411:AWT65411 AMQ65411:AMX65411 ACU65411:ADB65411 SY65411:TF65411 JC65411:JJ65411 G65411:N65411 WVO18:WVV18 WLS18:WLZ18 WBW18:WCD18 VSA18:VSH18 VIE18:VIL18 UYI18:UYP18 UOM18:UOT18 UEQ18:UEX18 TUU18:TVB18 TKY18:TLF18 TBC18:TBJ18 SRG18:SRN18 SHK18:SHR18 RXO18:RXV18 RNS18:RNZ18 RDW18:RED18 QUA18:QUH18 QKE18:QKL18 QAI18:QAP18 PQM18:PQT18 PGQ18:PGX18 OWU18:OXB18 OMY18:ONF18 ODC18:ODJ18 NTG18:NTN18 NJK18:NJR18 MZO18:MZV18 MPS18:MPZ18 MFW18:MGD18 LWA18:LWH18 LME18:LML18 LCI18:LCP18 KSM18:KST18 KIQ18:KIX18 JYU18:JZB18 JOY18:JPF18 JFC18:JFJ18 IVG18:IVN18 ILK18:ILR18 IBO18:IBV18 HRS18:HRZ18 HHW18:HID18 GYA18:GYH18 GOE18:GOL18 GEI18:GEP18 FUM18:FUT18 FKQ18:FKX18 FAU18:FBB18 EQY18:ERF18 EHC18:EHJ18 DXG18:DXN18 DNK18:DNR18 DDO18:DDV18 CTS18:CTZ18 CJW18:CKD18 CAA18:CAH18 BQE18:BQL18 BGI18:BGP18 AWM18:AWT18 AMQ18:AMX18 ACU18:ADB18 SY18:TF18 JC18:JJ18">
      <formula1>39083</formula1>
    </dataValidation>
    <dataValidation type="date" operator="greaterThan" allowBlank="1" showInputMessage="1" showErrorMessage="1" errorTitle="Fecha de oficialía de partes" error="El dato ingresado no corresponde a una fecha." prompt="Ingresar la fecha conforme se recibió en la oficialía de partes.&#10;(dd-mm-aaaa)" sqref="WVU982909:WWB982909 WLY982909:WMF982909 WCC982909:WCJ982909 VSG982909:VSN982909 VIK982909:VIR982909 UYO982909:UYV982909 UOS982909:UOZ982909 UEW982909:UFD982909 TVA982909:TVH982909 TLE982909:TLL982909 TBI982909:TBP982909 SRM982909:SRT982909 SHQ982909:SHX982909 RXU982909:RYB982909 RNY982909:ROF982909 REC982909:REJ982909 QUG982909:QUN982909 QKK982909:QKR982909 QAO982909:QAV982909 PQS982909:PQZ982909 PGW982909:PHD982909 OXA982909:OXH982909 ONE982909:ONL982909 ODI982909:ODP982909 NTM982909:NTT982909 NJQ982909:NJX982909 MZU982909:NAB982909 MPY982909:MQF982909 MGC982909:MGJ982909 LWG982909:LWN982909 LMK982909:LMR982909 LCO982909:LCV982909 KSS982909:KSZ982909 KIW982909:KJD982909 JZA982909:JZH982909 JPE982909:JPL982909 JFI982909:JFP982909 IVM982909:IVT982909 ILQ982909:ILX982909 IBU982909:ICB982909 HRY982909:HSF982909 HIC982909:HIJ982909 GYG982909:GYN982909 GOK982909:GOR982909 GEO982909:GEV982909 FUS982909:FUZ982909 FKW982909:FLD982909 FBA982909:FBH982909 ERE982909:ERL982909 EHI982909:EHP982909 DXM982909:DXT982909 DNQ982909:DNX982909 DDU982909:DEB982909 CTY982909:CUF982909 CKC982909:CKJ982909 CAG982909:CAN982909 BQK982909:BQR982909 BGO982909:BGV982909 AWS982909:AWZ982909 AMW982909:AND982909 ADA982909:ADH982909 TE982909:TL982909 JI982909:JP982909 M982909:T982909 WVU917373:WWB917373 WLY917373:WMF917373 WCC917373:WCJ917373 VSG917373:VSN917373 VIK917373:VIR917373 UYO917373:UYV917373 UOS917373:UOZ917373 UEW917373:UFD917373 TVA917373:TVH917373 TLE917373:TLL917373 TBI917373:TBP917373 SRM917373:SRT917373 SHQ917373:SHX917373 RXU917373:RYB917373 RNY917373:ROF917373 REC917373:REJ917373 QUG917373:QUN917373 QKK917373:QKR917373 QAO917373:QAV917373 PQS917373:PQZ917373 PGW917373:PHD917373 OXA917373:OXH917373 ONE917373:ONL917373 ODI917373:ODP917373 NTM917373:NTT917373 NJQ917373:NJX917373 MZU917373:NAB917373 MPY917373:MQF917373 MGC917373:MGJ917373 LWG917373:LWN917373 LMK917373:LMR917373 LCO917373:LCV917373 KSS917373:KSZ917373 KIW917373:KJD917373 JZA917373:JZH917373 JPE917373:JPL917373 JFI917373:JFP917373 IVM917373:IVT917373 ILQ917373:ILX917373 IBU917373:ICB917373 HRY917373:HSF917373 HIC917373:HIJ917373 GYG917373:GYN917373 GOK917373:GOR917373 GEO917373:GEV917373 FUS917373:FUZ917373 FKW917373:FLD917373 FBA917373:FBH917373 ERE917373:ERL917373 EHI917373:EHP917373 DXM917373:DXT917373 DNQ917373:DNX917373 DDU917373:DEB917373 CTY917373:CUF917373 CKC917373:CKJ917373 CAG917373:CAN917373 BQK917373:BQR917373 BGO917373:BGV917373 AWS917373:AWZ917373 AMW917373:AND917373 ADA917373:ADH917373 TE917373:TL917373 JI917373:JP917373 M917373:T917373 WVU851837:WWB851837 WLY851837:WMF851837 WCC851837:WCJ851837 VSG851837:VSN851837 VIK851837:VIR851837 UYO851837:UYV851837 UOS851837:UOZ851837 UEW851837:UFD851837 TVA851837:TVH851837 TLE851837:TLL851837 TBI851837:TBP851837 SRM851837:SRT851837 SHQ851837:SHX851837 RXU851837:RYB851837 RNY851837:ROF851837 REC851837:REJ851837 QUG851837:QUN851837 QKK851837:QKR851837 QAO851837:QAV851837 PQS851837:PQZ851837 PGW851837:PHD851837 OXA851837:OXH851837 ONE851837:ONL851837 ODI851837:ODP851837 NTM851837:NTT851837 NJQ851837:NJX851837 MZU851837:NAB851837 MPY851837:MQF851837 MGC851837:MGJ851837 LWG851837:LWN851837 LMK851837:LMR851837 LCO851837:LCV851837 KSS851837:KSZ851837 KIW851837:KJD851837 JZA851837:JZH851837 JPE851837:JPL851837 JFI851837:JFP851837 IVM851837:IVT851837 ILQ851837:ILX851837 IBU851837:ICB851837 HRY851837:HSF851837 HIC851837:HIJ851837 GYG851837:GYN851837 GOK851837:GOR851837 GEO851837:GEV851837 FUS851837:FUZ851837 FKW851837:FLD851837 FBA851837:FBH851837 ERE851837:ERL851837 EHI851837:EHP851837 DXM851837:DXT851837 DNQ851837:DNX851837 DDU851837:DEB851837 CTY851837:CUF851837 CKC851837:CKJ851837 CAG851837:CAN851837 BQK851837:BQR851837 BGO851837:BGV851837 AWS851837:AWZ851837 AMW851837:AND851837 ADA851837:ADH851837 TE851837:TL851837 JI851837:JP851837 M851837:T851837 WVU786301:WWB786301 WLY786301:WMF786301 WCC786301:WCJ786301 VSG786301:VSN786301 VIK786301:VIR786301 UYO786301:UYV786301 UOS786301:UOZ786301 UEW786301:UFD786301 TVA786301:TVH786301 TLE786301:TLL786301 TBI786301:TBP786301 SRM786301:SRT786301 SHQ786301:SHX786301 RXU786301:RYB786301 RNY786301:ROF786301 REC786301:REJ786301 QUG786301:QUN786301 QKK786301:QKR786301 QAO786301:QAV786301 PQS786301:PQZ786301 PGW786301:PHD786301 OXA786301:OXH786301 ONE786301:ONL786301 ODI786301:ODP786301 NTM786301:NTT786301 NJQ786301:NJX786301 MZU786301:NAB786301 MPY786301:MQF786301 MGC786301:MGJ786301 LWG786301:LWN786301 LMK786301:LMR786301 LCO786301:LCV786301 KSS786301:KSZ786301 KIW786301:KJD786301 JZA786301:JZH786301 JPE786301:JPL786301 JFI786301:JFP786301 IVM786301:IVT786301 ILQ786301:ILX786301 IBU786301:ICB786301 HRY786301:HSF786301 HIC786301:HIJ786301 GYG786301:GYN786301 GOK786301:GOR786301 GEO786301:GEV786301 FUS786301:FUZ786301 FKW786301:FLD786301 FBA786301:FBH786301 ERE786301:ERL786301 EHI786301:EHP786301 DXM786301:DXT786301 DNQ786301:DNX786301 DDU786301:DEB786301 CTY786301:CUF786301 CKC786301:CKJ786301 CAG786301:CAN786301 BQK786301:BQR786301 BGO786301:BGV786301 AWS786301:AWZ786301 AMW786301:AND786301 ADA786301:ADH786301 TE786301:TL786301 JI786301:JP786301 M786301:T786301 WVU720765:WWB720765 WLY720765:WMF720765 WCC720765:WCJ720765 VSG720765:VSN720765 VIK720765:VIR720765 UYO720765:UYV720765 UOS720765:UOZ720765 UEW720765:UFD720765 TVA720765:TVH720765 TLE720765:TLL720765 TBI720765:TBP720765 SRM720765:SRT720765 SHQ720765:SHX720765 RXU720765:RYB720765 RNY720765:ROF720765 REC720765:REJ720765 QUG720765:QUN720765 QKK720765:QKR720765 QAO720765:QAV720765 PQS720765:PQZ720765 PGW720765:PHD720765 OXA720765:OXH720765 ONE720765:ONL720765 ODI720765:ODP720765 NTM720765:NTT720765 NJQ720765:NJX720765 MZU720765:NAB720765 MPY720765:MQF720765 MGC720765:MGJ720765 LWG720765:LWN720765 LMK720765:LMR720765 LCO720765:LCV720765 KSS720765:KSZ720765 KIW720765:KJD720765 JZA720765:JZH720765 JPE720765:JPL720765 JFI720765:JFP720765 IVM720765:IVT720765 ILQ720765:ILX720765 IBU720765:ICB720765 HRY720765:HSF720765 HIC720765:HIJ720765 GYG720765:GYN720765 GOK720765:GOR720765 GEO720765:GEV720765 FUS720765:FUZ720765 FKW720765:FLD720765 FBA720765:FBH720765 ERE720765:ERL720765 EHI720765:EHP720765 DXM720765:DXT720765 DNQ720765:DNX720765 DDU720765:DEB720765 CTY720765:CUF720765 CKC720765:CKJ720765 CAG720765:CAN720765 BQK720765:BQR720765 BGO720765:BGV720765 AWS720765:AWZ720765 AMW720765:AND720765 ADA720765:ADH720765 TE720765:TL720765 JI720765:JP720765 M720765:T720765 WVU655229:WWB655229 WLY655229:WMF655229 WCC655229:WCJ655229 VSG655229:VSN655229 VIK655229:VIR655229 UYO655229:UYV655229 UOS655229:UOZ655229 UEW655229:UFD655229 TVA655229:TVH655229 TLE655229:TLL655229 TBI655229:TBP655229 SRM655229:SRT655229 SHQ655229:SHX655229 RXU655229:RYB655229 RNY655229:ROF655229 REC655229:REJ655229 QUG655229:QUN655229 QKK655229:QKR655229 QAO655229:QAV655229 PQS655229:PQZ655229 PGW655229:PHD655229 OXA655229:OXH655229 ONE655229:ONL655229 ODI655229:ODP655229 NTM655229:NTT655229 NJQ655229:NJX655229 MZU655229:NAB655229 MPY655229:MQF655229 MGC655229:MGJ655229 LWG655229:LWN655229 LMK655229:LMR655229 LCO655229:LCV655229 KSS655229:KSZ655229 KIW655229:KJD655229 JZA655229:JZH655229 JPE655229:JPL655229 JFI655229:JFP655229 IVM655229:IVT655229 ILQ655229:ILX655229 IBU655229:ICB655229 HRY655229:HSF655229 HIC655229:HIJ655229 GYG655229:GYN655229 GOK655229:GOR655229 GEO655229:GEV655229 FUS655229:FUZ655229 FKW655229:FLD655229 FBA655229:FBH655229 ERE655229:ERL655229 EHI655229:EHP655229 DXM655229:DXT655229 DNQ655229:DNX655229 DDU655229:DEB655229 CTY655229:CUF655229 CKC655229:CKJ655229 CAG655229:CAN655229 BQK655229:BQR655229 BGO655229:BGV655229 AWS655229:AWZ655229 AMW655229:AND655229 ADA655229:ADH655229 TE655229:TL655229 JI655229:JP655229 M655229:T655229 WVU589693:WWB589693 WLY589693:WMF589693 WCC589693:WCJ589693 VSG589693:VSN589693 VIK589693:VIR589693 UYO589693:UYV589693 UOS589693:UOZ589693 UEW589693:UFD589693 TVA589693:TVH589693 TLE589693:TLL589693 TBI589693:TBP589693 SRM589693:SRT589693 SHQ589693:SHX589693 RXU589693:RYB589693 RNY589693:ROF589693 REC589693:REJ589693 QUG589693:QUN589693 QKK589693:QKR589693 QAO589693:QAV589693 PQS589693:PQZ589693 PGW589693:PHD589693 OXA589693:OXH589693 ONE589693:ONL589693 ODI589693:ODP589693 NTM589693:NTT589693 NJQ589693:NJX589693 MZU589693:NAB589693 MPY589693:MQF589693 MGC589693:MGJ589693 LWG589693:LWN589693 LMK589693:LMR589693 LCO589693:LCV589693 KSS589693:KSZ589693 KIW589693:KJD589693 JZA589693:JZH589693 JPE589693:JPL589693 JFI589693:JFP589693 IVM589693:IVT589693 ILQ589693:ILX589693 IBU589693:ICB589693 HRY589693:HSF589693 HIC589693:HIJ589693 GYG589693:GYN589693 GOK589693:GOR589693 GEO589693:GEV589693 FUS589693:FUZ589693 FKW589693:FLD589693 FBA589693:FBH589693 ERE589693:ERL589693 EHI589693:EHP589693 DXM589693:DXT589693 DNQ589693:DNX589693 DDU589693:DEB589693 CTY589693:CUF589693 CKC589693:CKJ589693 CAG589693:CAN589693 BQK589693:BQR589693 BGO589693:BGV589693 AWS589693:AWZ589693 AMW589693:AND589693 ADA589693:ADH589693 TE589693:TL589693 JI589693:JP589693 M589693:T589693 WVU524157:WWB524157 WLY524157:WMF524157 WCC524157:WCJ524157 VSG524157:VSN524157 VIK524157:VIR524157 UYO524157:UYV524157 UOS524157:UOZ524157 UEW524157:UFD524157 TVA524157:TVH524157 TLE524157:TLL524157 TBI524157:TBP524157 SRM524157:SRT524157 SHQ524157:SHX524157 RXU524157:RYB524157 RNY524157:ROF524157 REC524157:REJ524157 QUG524157:QUN524157 QKK524157:QKR524157 QAO524157:QAV524157 PQS524157:PQZ524157 PGW524157:PHD524157 OXA524157:OXH524157 ONE524157:ONL524157 ODI524157:ODP524157 NTM524157:NTT524157 NJQ524157:NJX524157 MZU524157:NAB524157 MPY524157:MQF524157 MGC524157:MGJ524157 LWG524157:LWN524157 LMK524157:LMR524157 LCO524157:LCV524157 KSS524157:KSZ524157 KIW524157:KJD524157 JZA524157:JZH524157 JPE524157:JPL524157 JFI524157:JFP524157 IVM524157:IVT524157 ILQ524157:ILX524157 IBU524157:ICB524157 HRY524157:HSF524157 HIC524157:HIJ524157 GYG524157:GYN524157 GOK524157:GOR524157 GEO524157:GEV524157 FUS524157:FUZ524157 FKW524157:FLD524157 FBA524157:FBH524157 ERE524157:ERL524157 EHI524157:EHP524157 DXM524157:DXT524157 DNQ524157:DNX524157 DDU524157:DEB524157 CTY524157:CUF524157 CKC524157:CKJ524157 CAG524157:CAN524157 BQK524157:BQR524157 BGO524157:BGV524157 AWS524157:AWZ524157 AMW524157:AND524157 ADA524157:ADH524157 TE524157:TL524157 JI524157:JP524157 M524157:T524157 WVU458621:WWB458621 WLY458621:WMF458621 WCC458621:WCJ458621 VSG458621:VSN458621 VIK458621:VIR458621 UYO458621:UYV458621 UOS458621:UOZ458621 UEW458621:UFD458621 TVA458621:TVH458621 TLE458621:TLL458621 TBI458621:TBP458621 SRM458621:SRT458621 SHQ458621:SHX458621 RXU458621:RYB458621 RNY458621:ROF458621 REC458621:REJ458621 QUG458621:QUN458621 QKK458621:QKR458621 QAO458621:QAV458621 PQS458621:PQZ458621 PGW458621:PHD458621 OXA458621:OXH458621 ONE458621:ONL458621 ODI458621:ODP458621 NTM458621:NTT458621 NJQ458621:NJX458621 MZU458621:NAB458621 MPY458621:MQF458621 MGC458621:MGJ458621 LWG458621:LWN458621 LMK458621:LMR458621 LCO458621:LCV458621 KSS458621:KSZ458621 KIW458621:KJD458621 JZA458621:JZH458621 JPE458621:JPL458621 JFI458621:JFP458621 IVM458621:IVT458621 ILQ458621:ILX458621 IBU458621:ICB458621 HRY458621:HSF458621 HIC458621:HIJ458621 GYG458621:GYN458621 GOK458621:GOR458621 GEO458621:GEV458621 FUS458621:FUZ458621 FKW458621:FLD458621 FBA458621:FBH458621 ERE458621:ERL458621 EHI458621:EHP458621 DXM458621:DXT458621 DNQ458621:DNX458621 DDU458621:DEB458621 CTY458621:CUF458621 CKC458621:CKJ458621 CAG458621:CAN458621 BQK458621:BQR458621 BGO458621:BGV458621 AWS458621:AWZ458621 AMW458621:AND458621 ADA458621:ADH458621 TE458621:TL458621 JI458621:JP458621 M458621:T458621 WVU393085:WWB393085 WLY393085:WMF393085 WCC393085:WCJ393085 VSG393085:VSN393085 VIK393085:VIR393085 UYO393085:UYV393085 UOS393085:UOZ393085 UEW393085:UFD393085 TVA393085:TVH393085 TLE393085:TLL393085 TBI393085:TBP393085 SRM393085:SRT393085 SHQ393085:SHX393085 RXU393085:RYB393085 RNY393085:ROF393085 REC393085:REJ393085 QUG393085:QUN393085 QKK393085:QKR393085 QAO393085:QAV393085 PQS393085:PQZ393085 PGW393085:PHD393085 OXA393085:OXH393085 ONE393085:ONL393085 ODI393085:ODP393085 NTM393085:NTT393085 NJQ393085:NJX393085 MZU393085:NAB393085 MPY393085:MQF393085 MGC393085:MGJ393085 LWG393085:LWN393085 LMK393085:LMR393085 LCO393085:LCV393085 KSS393085:KSZ393085 KIW393085:KJD393085 JZA393085:JZH393085 JPE393085:JPL393085 JFI393085:JFP393085 IVM393085:IVT393085 ILQ393085:ILX393085 IBU393085:ICB393085 HRY393085:HSF393085 HIC393085:HIJ393085 GYG393085:GYN393085 GOK393085:GOR393085 GEO393085:GEV393085 FUS393085:FUZ393085 FKW393085:FLD393085 FBA393085:FBH393085 ERE393085:ERL393085 EHI393085:EHP393085 DXM393085:DXT393085 DNQ393085:DNX393085 DDU393085:DEB393085 CTY393085:CUF393085 CKC393085:CKJ393085 CAG393085:CAN393085 BQK393085:BQR393085 BGO393085:BGV393085 AWS393085:AWZ393085 AMW393085:AND393085 ADA393085:ADH393085 TE393085:TL393085 JI393085:JP393085 M393085:T393085 WVU327549:WWB327549 WLY327549:WMF327549 WCC327549:WCJ327549 VSG327549:VSN327549 VIK327549:VIR327549 UYO327549:UYV327549 UOS327549:UOZ327549 UEW327549:UFD327549 TVA327549:TVH327549 TLE327549:TLL327549 TBI327549:TBP327549 SRM327549:SRT327549 SHQ327549:SHX327549 RXU327549:RYB327549 RNY327549:ROF327549 REC327549:REJ327549 QUG327549:QUN327549 QKK327549:QKR327549 QAO327549:QAV327549 PQS327549:PQZ327549 PGW327549:PHD327549 OXA327549:OXH327549 ONE327549:ONL327549 ODI327549:ODP327549 NTM327549:NTT327549 NJQ327549:NJX327549 MZU327549:NAB327549 MPY327549:MQF327549 MGC327549:MGJ327549 LWG327549:LWN327549 LMK327549:LMR327549 LCO327549:LCV327549 KSS327549:KSZ327549 KIW327549:KJD327549 JZA327549:JZH327549 JPE327549:JPL327549 JFI327549:JFP327549 IVM327549:IVT327549 ILQ327549:ILX327549 IBU327549:ICB327549 HRY327549:HSF327549 HIC327549:HIJ327549 GYG327549:GYN327549 GOK327549:GOR327549 GEO327549:GEV327549 FUS327549:FUZ327549 FKW327549:FLD327549 FBA327549:FBH327549 ERE327549:ERL327549 EHI327549:EHP327549 DXM327549:DXT327549 DNQ327549:DNX327549 DDU327549:DEB327549 CTY327549:CUF327549 CKC327549:CKJ327549 CAG327549:CAN327549 BQK327549:BQR327549 BGO327549:BGV327549 AWS327549:AWZ327549 AMW327549:AND327549 ADA327549:ADH327549 TE327549:TL327549 JI327549:JP327549 M327549:T327549 WVU262013:WWB262013 WLY262013:WMF262013 WCC262013:WCJ262013 VSG262013:VSN262013 VIK262013:VIR262013 UYO262013:UYV262013 UOS262013:UOZ262013 UEW262013:UFD262013 TVA262013:TVH262013 TLE262013:TLL262013 TBI262013:TBP262013 SRM262013:SRT262013 SHQ262013:SHX262013 RXU262013:RYB262013 RNY262013:ROF262013 REC262013:REJ262013 QUG262013:QUN262013 QKK262013:QKR262013 QAO262013:QAV262013 PQS262013:PQZ262013 PGW262013:PHD262013 OXA262013:OXH262013 ONE262013:ONL262013 ODI262013:ODP262013 NTM262013:NTT262013 NJQ262013:NJX262013 MZU262013:NAB262013 MPY262013:MQF262013 MGC262013:MGJ262013 LWG262013:LWN262013 LMK262013:LMR262013 LCO262013:LCV262013 KSS262013:KSZ262013 KIW262013:KJD262013 JZA262013:JZH262013 JPE262013:JPL262013 JFI262013:JFP262013 IVM262013:IVT262013 ILQ262013:ILX262013 IBU262013:ICB262013 HRY262013:HSF262013 HIC262013:HIJ262013 GYG262013:GYN262013 GOK262013:GOR262013 GEO262013:GEV262013 FUS262013:FUZ262013 FKW262013:FLD262013 FBA262013:FBH262013 ERE262013:ERL262013 EHI262013:EHP262013 DXM262013:DXT262013 DNQ262013:DNX262013 DDU262013:DEB262013 CTY262013:CUF262013 CKC262013:CKJ262013 CAG262013:CAN262013 BQK262013:BQR262013 BGO262013:BGV262013 AWS262013:AWZ262013 AMW262013:AND262013 ADA262013:ADH262013 TE262013:TL262013 JI262013:JP262013 M262013:T262013 WVU196477:WWB196477 WLY196477:WMF196477 WCC196477:WCJ196477 VSG196477:VSN196477 VIK196477:VIR196477 UYO196477:UYV196477 UOS196477:UOZ196477 UEW196477:UFD196477 TVA196477:TVH196477 TLE196477:TLL196477 TBI196477:TBP196477 SRM196477:SRT196477 SHQ196477:SHX196477 RXU196477:RYB196477 RNY196477:ROF196477 REC196477:REJ196477 QUG196477:QUN196477 QKK196477:QKR196477 QAO196477:QAV196477 PQS196477:PQZ196477 PGW196477:PHD196477 OXA196477:OXH196477 ONE196477:ONL196477 ODI196477:ODP196477 NTM196477:NTT196477 NJQ196477:NJX196477 MZU196477:NAB196477 MPY196477:MQF196477 MGC196477:MGJ196477 LWG196477:LWN196477 LMK196477:LMR196477 LCO196477:LCV196477 KSS196477:KSZ196477 KIW196477:KJD196477 JZA196477:JZH196477 JPE196477:JPL196477 JFI196477:JFP196477 IVM196477:IVT196477 ILQ196477:ILX196477 IBU196477:ICB196477 HRY196477:HSF196477 HIC196477:HIJ196477 GYG196477:GYN196477 GOK196477:GOR196477 GEO196477:GEV196477 FUS196477:FUZ196477 FKW196477:FLD196477 FBA196477:FBH196477 ERE196477:ERL196477 EHI196477:EHP196477 DXM196477:DXT196477 DNQ196477:DNX196477 DDU196477:DEB196477 CTY196477:CUF196477 CKC196477:CKJ196477 CAG196477:CAN196477 BQK196477:BQR196477 BGO196477:BGV196477 AWS196477:AWZ196477 AMW196477:AND196477 ADA196477:ADH196477 TE196477:TL196477 JI196477:JP196477 M196477:T196477 WVU130941:WWB130941 WLY130941:WMF130941 WCC130941:WCJ130941 VSG130941:VSN130941 VIK130941:VIR130941 UYO130941:UYV130941 UOS130941:UOZ130941 UEW130941:UFD130941 TVA130941:TVH130941 TLE130941:TLL130941 TBI130941:TBP130941 SRM130941:SRT130941 SHQ130941:SHX130941 RXU130941:RYB130941 RNY130941:ROF130941 REC130941:REJ130941 QUG130941:QUN130941 QKK130941:QKR130941 QAO130941:QAV130941 PQS130941:PQZ130941 PGW130941:PHD130941 OXA130941:OXH130941 ONE130941:ONL130941 ODI130941:ODP130941 NTM130941:NTT130941 NJQ130941:NJX130941 MZU130941:NAB130941 MPY130941:MQF130941 MGC130941:MGJ130941 LWG130941:LWN130941 LMK130941:LMR130941 LCO130941:LCV130941 KSS130941:KSZ130941 KIW130941:KJD130941 JZA130941:JZH130941 JPE130941:JPL130941 JFI130941:JFP130941 IVM130941:IVT130941 ILQ130941:ILX130941 IBU130941:ICB130941 HRY130941:HSF130941 HIC130941:HIJ130941 GYG130941:GYN130941 GOK130941:GOR130941 GEO130941:GEV130941 FUS130941:FUZ130941 FKW130941:FLD130941 FBA130941:FBH130941 ERE130941:ERL130941 EHI130941:EHP130941 DXM130941:DXT130941 DNQ130941:DNX130941 DDU130941:DEB130941 CTY130941:CUF130941 CKC130941:CKJ130941 CAG130941:CAN130941 BQK130941:BQR130941 BGO130941:BGV130941 AWS130941:AWZ130941 AMW130941:AND130941 ADA130941:ADH130941 TE130941:TL130941 JI130941:JP130941 M130941:T130941 WVU65405:WWB65405 WLY65405:WMF65405 WCC65405:WCJ65405 VSG65405:VSN65405 VIK65405:VIR65405 UYO65405:UYV65405 UOS65405:UOZ65405 UEW65405:UFD65405 TVA65405:TVH65405 TLE65405:TLL65405 TBI65405:TBP65405 SRM65405:SRT65405 SHQ65405:SHX65405 RXU65405:RYB65405 RNY65405:ROF65405 REC65405:REJ65405 QUG65405:QUN65405 QKK65405:QKR65405 QAO65405:QAV65405 PQS65405:PQZ65405 PGW65405:PHD65405 OXA65405:OXH65405 ONE65405:ONL65405 ODI65405:ODP65405 NTM65405:NTT65405 NJQ65405:NJX65405 MZU65405:NAB65405 MPY65405:MQF65405 MGC65405:MGJ65405 LWG65405:LWN65405 LMK65405:LMR65405 LCO65405:LCV65405 KSS65405:KSZ65405 KIW65405:KJD65405 JZA65405:JZH65405 JPE65405:JPL65405 JFI65405:JFP65405 IVM65405:IVT65405 ILQ65405:ILX65405 IBU65405:ICB65405 HRY65405:HSF65405 HIC65405:HIJ65405 GYG65405:GYN65405 GOK65405:GOR65405 GEO65405:GEV65405 FUS65405:FUZ65405 FKW65405:FLD65405 FBA65405:FBH65405 ERE65405:ERL65405 EHI65405:EHP65405 DXM65405:DXT65405 DNQ65405:DNX65405 DDU65405:DEB65405 CTY65405:CUF65405 CKC65405:CKJ65405 CAG65405:CAN65405 BQK65405:BQR65405 BGO65405:BGV65405 AWS65405:AWZ65405 AMW65405:AND65405 ADA65405:ADH65405 TE65405:TL65405 JI65405:JP65405 M65405:T65405 WVU12:WWB12 WLY12:WMF12 WCC12:WCJ12 VSG12:VSN12 VIK12:VIR12 UYO12:UYV12 UOS12:UOZ12 UEW12:UFD12 TVA12:TVH12 TLE12:TLL12 TBI12:TBP12 SRM12:SRT12 SHQ12:SHX12 RXU12:RYB12 RNY12:ROF12 REC12:REJ12 QUG12:QUN12 QKK12:QKR12 QAO12:QAV12 PQS12:PQZ12 PGW12:PHD12 OXA12:OXH12 ONE12:ONL12 ODI12:ODP12 NTM12:NTT12 NJQ12:NJX12 MZU12:NAB12 MPY12:MQF12 MGC12:MGJ12 LWG12:LWN12 LMK12:LMR12 LCO12:LCV12 KSS12:KSZ12 KIW12:KJD12 JZA12:JZH12 JPE12:JPL12 JFI12:JFP12 IVM12:IVT12 ILQ12:ILX12 IBU12:ICB12 HRY12:HSF12 HIC12:HIJ12 GYG12:GYN12 GOK12:GOR12 GEO12:GEV12 FUS12:FUZ12 FKW12:FLD12 FBA12:FBH12 ERE12:ERL12 EHI12:EHP12 DXM12:DXT12 DNQ12:DNX12 DDU12:DEB12 CTY12:CUF12 CKC12:CKJ12 CAG12:CAN12 BQK12:BQR12 BGO12:BGV12 AWS12:AWZ12 AMW12:AND12 ADA12:ADH12 TE12:TL12 JI12:JP12">
      <formula1>39083</formula1>
    </dataValidation>
    <dataValidation type="whole" allowBlank="1" showInputMessage="1" showErrorMessage="1" errorTitle="Número de oficialía de partes" error="El dato que intenta ingresar no corresponde a un número o este excede los cuatro dígitos permitidos para el campo." prompt="Capturar el número asignado por la oficialía de partes al documento del Municipio." sqref="WVU982907:WVY982907 WLY982907:WMC982907 WCC982907:WCG982907 VSG982907:VSK982907 VIK982907:VIO982907 UYO982907:UYS982907 UOS982907:UOW982907 UEW982907:UFA982907 TVA982907:TVE982907 TLE982907:TLI982907 TBI982907:TBM982907 SRM982907:SRQ982907 SHQ982907:SHU982907 RXU982907:RXY982907 RNY982907:ROC982907 REC982907:REG982907 QUG982907:QUK982907 QKK982907:QKO982907 QAO982907:QAS982907 PQS982907:PQW982907 PGW982907:PHA982907 OXA982907:OXE982907 ONE982907:ONI982907 ODI982907:ODM982907 NTM982907:NTQ982907 NJQ982907:NJU982907 MZU982907:MZY982907 MPY982907:MQC982907 MGC982907:MGG982907 LWG982907:LWK982907 LMK982907:LMO982907 LCO982907:LCS982907 KSS982907:KSW982907 KIW982907:KJA982907 JZA982907:JZE982907 JPE982907:JPI982907 JFI982907:JFM982907 IVM982907:IVQ982907 ILQ982907:ILU982907 IBU982907:IBY982907 HRY982907:HSC982907 HIC982907:HIG982907 GYG982907:GYK982907 GOK982907:GOO982907 GEO982907:GES982907 FUS982907:FUW982907 FKW982907:FLA982907 FBA982907:FBE982907 ERE982907:ERI982907 EHI982907:EHM982907 DXM982907:DXQ982907 DNQ982907:DNU982907 DDU982907:DDY982907 CTY982907:CUC982907 CKC982907:CKG982907 CAG982907:CAK982907 BQK982907:BQO982907 BGO982907:BGS982907 AWS982907:AWW982907 AMW982907:ANA982907 ADA982907:ADE982907 TE982907:TI982907 JI982907:JM982907 M982907:Q982907 WVU917371:WVY917371 WLY917371:WMC917371 WCC917371:WCG917371 VSG917371:VSK917371 VIK917371:VIO917371 UYO917371:UYS917371 UOS917371:UOW917371 UEW917371:UFA917371 TVA917371:TVE917371 TLE917371:TLI917371 TBI917371:TBM917371 SRM917371:SRQ917371 SHQ917371:SHU917371 RXU917371:RXY917371 RNY917371:ROC917371 REC917371:REG917371 QUG917371:QUK917371 QKK917371:QKO917371 QAO917371:QAS917371 PQS917371:PQW917371 PGW917371:PHA917371 OXA917371:OXE917371 ONE917371:ONI917371 ODI917371:ODM917371 NTM917371:NTQ917371 NJQ917371:NJU917371 MZU917371:MZY917371 MPY917371:MQC917371 MGC917371:MGG917371 LWG917371:LWK917371 LMK917371:LMO917371 LCO917371:LCS917371 KSS917371:KSW917371 KIW917371:KJA917371 JZA917371:JZE917371 JPE917371:JPI917371 JFI917371:JFM917371 IVM917371:IVQ917371 ILQ917371:ILU917371 IBU917371:IBY917371 HRY917371:HSC917371 HIC917371:HIG917371 GYG917371:GYK917371 GOK917371:GOO917371 GEO917371:GES917371 FUS917371:FUW917371 FKW917371:FLA917371 FBA917371:FBE917371 ERE917371:ERI917371 EHI917371:EHM917371 DXM917371:DXQ917371 DNQ917371:DNU917371 DDU917371:DDY917371 CTY917371:CUC917371 CKC917371:CKG917371 CAG917371:CAK917371 BQK917371:BQO917371 BGO917371:BGS917371 AWS917371:AWW917371 AMW917371:ANA917371 ADA917371:ADE917371 TE917371:TI917371 JI917371:JM917371 M917371:Q917371 WVU851835:WVY851835 WLY851835:WMC851835 WCC851835:WCG851835 VSG851835:VSK851835 VIK851835:VIO851835 UYO851835:UYS851835 UOS851835:UOW851835 UEW851835:UFA851835 TVA851835:TVE851835 TLE851835:TLI851835 TBI851835:TBM851835 SRM851835:SRQ851835 SHQ851835:SHU851835 RXU851835:RXY851835 RNY851835:ROC851835 REC851835:REG851835 QUG851835:QUK851835 QKK851835:QKO851835 QAO851835:QAS851835 PQS851835:PQW851835 PGW851835:PHA851835 OXA851835:OXE851835 ONE851835:ONI851835 ODI851835:ODM851835 NTM851835:NTQ851835 NJQ851835:NJU851835 MZU851835:MZY851835 MPY851835:MQC851835 MGC851835:MGG851835 LWG851835:LWK851835 LMK851835:LMO851835 LCO851835:LCS851835 KSS851835:KSW851835 KIW851835:KJA851835 JZA851835:JZE851835 JPE851835:JPI851835 JFI851835:JFM851835 IVM851835:IVQ851835 ILQ851835:ILU851835 IBU851835:IBY851835 HRY851835:HSC851835 HIC851835:HIG851835 GYG851835:GYK851835 GOK851835:GOO851835 GEO851835:GES851835 FUS851835:FUW851835 FKW851835:FLA851835 FBA851835:FBE851835 ERE851835:ERI851835 EHI851835:EHM851835 DXM851835:DXQ851835 DNQ851835:DNU851835 DDU851835:DDY851835 CTY851835:CUC851835 CKC851835:CKG851835 CAG851835:CAK851835 BQK851835:BQO851835 BGO851835:BGS851835 AWS851835:AWW851835 AMW851835:ANA851835 ADA851835:ADE851835 TE851835:TI851835 JI851835:JM851835 M851835:Q851835 WVU786299:WVY786299 WLY786299:WMC786299 WCC786299:WCG786299 VSG786299:VSK786299 VIK786299:VIO786299 UYO786299:UYS786299 UOS786299:UOW786299 UEW786299:UFA786299 TVA786299:TVE786299 TLE786299:TLI786299 TBI786299:TBM786299 SRM786299:SRQ786299 SHQ786299:SHU786299 RXU786299:RXY786299 RNY786299:ROC786299 REC786299:REG786299 QUG786299:QUK786299 QKK786299:QKO786299 QAO786299:QAS786299 PQS786299:PQW786299 PGW786299:PHA786299 OXA786299:OXE786299 ONE786299:ONI786299 ODI786299:ODM786299 NTM786299:NTQ786299 NJQ786299:NJU786299 MZU786299:MZY786299 MPY786299:MQC786299 MGC786299:MGG786299 LWG786299:LWK786299 LMK786299:LMO786299 LCO786299:LCS786299 KSS786299:KSW786299 KIW786299:KJA786299 JZA786299:JZE786299 JPE786299:JPI786299 JFI786299:JFM786299 IVM786299:IVQ786299 ILQ786299:ILU786299 IBU786299:IBY786299 HRY786299:HSC786299 HIC786299:HIG786299 GYG786299:GYK786299 GOK786299:GOO786299 GEO786299:GES786299 FUS786299:FUW786299 FKW786299:FLA786299 FBA786299:FBE786299 ERE786299:ERI786299 EHI786299:EHM786299 DXM786299:DXQ786299 DNQ786299:DNU786299 DDU786299:DDY786299 CTY786299:CUC786299 CKC786299:CKG786299 CAG786299:CAK786299 BQK786299:BQO786299 BGO786299:BGS786299 AWS786299:AWW786299 AMW786299:ANA786299 ADA786299:ADE786299 TE786299:TI786299 JI786299:JM786299 M786299:Q786299 WVU720763:WVY720763 WLY720763:WMC720763 WCC720763:WCG720763 VSG720763:VSK720763 VIK720763:VIO720763 UYO720763:UYS720763 UOS720763:UOW720763 UEW720763:UFA720763 TVA720763:TVE720763 TLE720763:TLI720763 TBI720763:TBM720763 SRM720763:SRQ720763 SHQ720763:SHU720763 RXU720763:RXY720763 RNY720763:ROC720763 REC720763:REG720763 QUG720763:QUK720763 QKK720763:QKO720763 QAO720763:QAS720763 PQS720763:PQW720763 PGW720763:PHA720763 OXA720763:OXE720763 ONE720763:ONI720763 ODI720763:ODM720763 NTM720763:NTQ720763 NJQ720763:NJU720763 MZU720763:MZY720763 MPY720763:MQC720763 MGC720763:MGG720763 LWG720763:LWK720763 LMK720763:LMO720763 LCO720763:LCS720763 KSS720763:KSW720763 KIW720763:KJA720763 JZA720763:JZE720763 JPE720763:JPI720763 JFI720763:JFM720763 IVM720763:IVQ720763 ILQ720763:ILU720763 IBU720763:IBY720763 HRY720763:HSC720763 HIC720763:HIG720763 GYG720763:GYK720763 GOK720763:GOO720763 GEO720763:GES720763 FUS720763:FUW720763 FKW720763:FLA720763 FBA720763:FBE720763 ERE720763:ERI720763 EHI720763:EHM720763 DXM720763:DXQ720763 DNQ720763:DNU720763 DDU720763:DDY720763 CTY720763:CUC720763 CKC720763:CKG720763 CAG720763:CAK720763 BQK720763:BQO720763 BGO720763:BGS720763 AWS720763:AWW720763 AMW720763:ANA720763 ADA720763:ADE720763 TE720763:TI720763 JI720763:JM720763 M720763:Q720763 WVU655227:WVY655227 WLY655227:WMC655227 WCC655227:WCG655227 VSG655227:VSK655227 VIK655227:VIO655227 UYO655227:UYS655227 UOS655227:UOW655227 UEW655227:UFA655227 TVA655227:TVE655227 TLE655227:TLI655227 TBI655227:TBM655227 SRM655227:SRQ655227 SHQ655227:SHU655227 RXU655227:RXY655227 RNY655227:ROC655227 REC655227:REG655227 QUG655227:QUK655227 QKK655227:QKO655227 QAO655227:QAS655227 PQS655227:PQW655227 PGW655227:PHA655227 OXA655227:OXE655227 ONE655227:ONI655227 ODI655227:ODM655227 NTM655227:NTQ655227 NJQ655227:NJU655227 MZU655227:MZY655227 MPY655227:MQC655227 MGC655227:MGG655227 LWG655227:LWK655227 LMK655227:LMO655227 LCO655227:LCS655227 KSS655227:KSW655227 KIW655227:KJA655227 JZA655227:JZE655227 JPE655227:JPI655227 JFI655227:JFM655227 IVM655227:IVQ655227 ILQ655227:ILU655227 IBU655227:IBY655227 HRY655227:HSC655227 HIC655227:HIG655227 GYG655227:GYK655227 GOK655227:GOO655227 GEO655227:GES655227 FUS655227:FUW655227 FKW655227:FLA655227 FBA655227:FBE655227 ERE655227:ERI655227 EHI655227:EHM655227 DXM655227:DXQ655227 DNQ655227:DNU655227 DDU655227:DDY655227 CTY655227:CUC655227 CKC655227:CKG655227 CAG655227:CAK655227 BQK655227:BQO655227 BGO655227:BGS655227 AWS655227:AWW655227 AMW655227:ANA655227 ADA655227:ADE655227 TE655227:TI655227 JI655227:JM655227 M655227:Q655227 WVU589691:WVY589691 WLY589691:WMC589691 WCC589691:WCG589691 VSG589691:VSK589691 VIK589691:VIO589691 UYO589691:UYS589691 UOS589691:UOW589691 UEW589691:UFA589691 TVA589691:TVE589691 TLE589691:TLI589691 TBI589691:TBM589691 SRM589691:SRQ589691 SHQ589691:SHU589691 RXU589691:RXY589691 RNY589691:ROC589691 REC589691:REG589691 QUG589691:QUK589691 QKK589691:QKO589691 QAO589691:QAS589691 PQS589691:PQW589691 PGW589691:PHA589691 OXA589691:OXE589691 ONE589691:ONI589691 ODI589691:ODM589691 NTM589691:NTQ589691 NJQ589691:NJU589691 MZU589691:MZY589691 MPY589691:MQC589691 MGC589691:MGG589691 LWG589691:LWK589691 LMK589691:LMO589691 LCO589691:LCS589691 KSS589691:KSW589691 KIW589691:KJA589691 JZA589691:JZE589691 JPE589691:JPI589691 JFI589691:JFM589691 IVM589691:IVQ589691 ILQ589691:ILU589691 IBU589691:IBY589691 HRY589691:HSC589691 HIC589691:HIG589691 GYG589691:GYK589691 GOK589691:GOO589691 GEO589691:GES589691 FUS589691:FUW589691 FKW589691:FLA589691 FBA589691:FBE589691 ERE589691:ERI589691 EHI589691:EHM589691 DXM589691:DXQ589691 DNQ589691:DNU589691 DDU589691:DDY589691 CTY589691:CUC589691 CKC589691:CKG589691 CAG589691:CAK589691 BQK589691:BQO589691 BGO589691:BGS589691 AWS589691:AWW589691 AMW589691:ANA589691 ADA589691:ADE589691 TE589691:TI589691 JI589691:JM589691 M589691:Q589691 WVU524155:WVY524155 WLY524155:WMC524155 WCC524155:WCG524155 VSG524155:VSK524155 VIK524155:VIO524155 UYO524155:UYS524155 UOS524155:UOW524155 UEW524155:UFA524155 TVA524155:TVE524155 TLE524155:TLI524155 TBI524155:TBM524155 SRM524155:SRQ524155 SHQ524155:SHU524155 RXU524155:RXY524155 RNY524155:ROC524155 REC524155:REG524155 QUG524155:QUK524155 QKK524155:QKO524155 QAO524155:QAS524155 PQS524155:PQW524155 PGW524155:PHA524155 OXA524155:OXE524155 ONE524155:ONI524155 ODI524155:ODM524155 NTM524155:NTQ524155 NJQ524155:NJU524155 MZU524155:MZY524155 MPY524155:MQC524155 MGC524155:MGG524155 LWG524155:LWK524155 LMK524155:LMO524155 LCO524155:LCS524155 KSS524155:KSW524155 KIW524155:KJA524155 JZA524155:JZE524155 JPE524155:JPI524155 JFI524155:JFM524155 IVM524155:IVQ524155 ILQ524155:ILU524155 IBU524155:IBY524155 HRY524155:HSC524155 HIC524155:HIG524155 GYG524155:GYK524155 GOK524155:GOO524155 GEO524155:GES524155 FUS524155:FUW524155 FKW524155:FLA524155 FBA524155:FBE524155 ERE524155:ERI524155 EHI524155:EHM524155 DXM524155:DXQ524155 DNQ524155:DNU524155 DDU524155:DDY524155 CTY524155:CUC524155 CKC524155:CKG524155 CAG524155:CAK524155 BQK524155:BQO524155 BGO524155:BGS524155 AWS524155:AWW524155 AMW524155:ANA524155 ADA524155:ADE524155 TE524155:TI524155 JI524155:JM524155 M524155:Q524155 WVU458619:WVY458619 WLY458619:WMC458619 WCC458619:WCG458619 VSG458619:VSK458619 VIK458619:VIO458619 UYO458619:UYS458619 UOS458619:UOW458619 UEW458619:UFA458619 TVA458619:TVE458619 TLE458619:TLI458619 TBI458619:TBM458619 SRM458619:SRQ458619 SHQ458619:SHU458619 RXU458619:RXY458619 RNY458619:ROC458619 REC458619:REG458619 QUG458619:QUK458619 QKK458619:QKO458619 QAO458619:QAS458619 PQS458619:PQW458619 PGW458619:PHA458619 OXA458619:OXE458619 ONE458619:ONI458619 ODI458619:ODM458619 NTM458619:NTQ458619 NJQ458619:NJU458619 MZU458619:MZY458619 MPY458619:MQC458619 MGC458619:MGG458619 LWG458619:LWK458619 LMK458619:LMO458619 LCO458619:LCS458619 KSS458619:KSW458619 KIW458619:KJA458619 JZA458619:JZE458619 JPE458619:JPI458619 JFI458619:JFM458619 IVM458619:IVQ458619 ILQ458619:ILU458619 IBU458619:IBY458619 HRY458619:HSC458619 HIC458619:HIG458619 GYG458619:GYK458619 GOK458619:GOO458619 GEO458619:GES458619 FUS458619:FUW458619 FKW458619:FLA458619 FBA458619:FBE458619 ERE458619:ERI458619 EHI458619:EHM458619 DXM458619:DXQ458619 DNQ458619:DNU458619 DDU458619:DDY458619 CTY458619:CUC458619 CKC458619:CKG458619 CAG458619:CAK458619 BQK458619:BQO458619 BGO458619:BGS458619 AWS458619:AWW458619 AMW458619:ANA458619 ADA458619:ADE458619 TE458619:TI458619 JI458619:JM458619 M458619:Q458619 WVU393083:WVY393083 WLY393083:WMC393083 WCC393083:WCG393083 VSG393083:VSK393083 VIK393083:VIO393083 UYO393083:UYS393083 UOS393083:UOW393083 UEW393083:UFA393083 TVA393083:TVE393083 TLE393083:TLI393083 TBI393083:TBM393083 SRM393083:SRQ393083 SHQ393083:SHU393083 RXU393083:RXY393083 RNY393083:ROC393083 REC393083:REG393083 QUG393083:QUK393083 QKK393083:QKO393083 QAO393083:QAS393083 PQS393083:PQW393083 PGW393083:PHA393083 OXA393083:OXE393083 ONE393083:ONI393083 ODI393083:ODM393083 NTM393083:NTQ393083 NJQ393083:NJU393083 MZU393083:MZY393083 MPY393083:MQC393083 MGC393083:MGG393083 LWG393083:LWK393083 LMK393083:LMO393083 LCO393083:LCS393083 KSS393083:KSW393083 KIW393083:KJA393083 JZA393083:JZE393083 JPE393083:JPI393083 JFI393083:JFM393083 IVM393083:IVQ393083 ILQ393083:ILU393083 IBU393083:IBY393083 HRY393083:HSC393083 HIC393083:HIG393083 GYG393083:GYK393083 GOK393083:GOO393083 GEO393083:GES393083 FUS393083:FUW393083 FKW393083:FLA393083 FBA393083:FBE393083 ERE393083:ERI393083 EHI393083:EHM393083 DXM393083:DXQ393083 DNQ393083:DNU393083 DDU393083:DDY393083 CTY393083:CUC393083 CKC393083:CKG393083 CAG393083:CAK393083 BQK393083:BQO393083 BGO393083:BGS393083 AWS393083:AWW393083 AMW393083:ANA393083 ADA393083:ADE393083 TE393083:TI393083 JI393083:JM393083 M393083:Q393083 WVU327547:WVY327547 WLY327547:WMC327547 WCC327547:WCG327547 VSG327547:VSK327547 VIK327547:VIO327547 UYO327547:UYS327547 UOS327547:UOW327547 UEW327547:UFA327547 TVA327547:TVE327547 TLE327547:TLI327547 TBI327547:TBM327547 SRM327547:SRQ327547 SHQ327547:SHU327547 RXU327547:RXY327547 RNY327547:ROC327547 REC327547:REG327547 QUG327547:QUK327547 QKK327547:QKO327547 QAO327547:QAS327547 PQS327547:PQW327547 PGW327547:PHA327547 OXA327547:OXE327547 ONE327547:ONI327547 ODI327547:ODM327547 NTM327547:NTQ327547 NJQ327547:NJU327547 MZU327547:MZY327547 MPY327547:MQC327547 MGC327547:MGG327547 LWG327547:LWK327547 LMK327547:LMO327547 LCO327547:LCS327547 KSS327547:KSW327547 KIW327547:KJA327547 JZA327547:JZE327547 JPE327547:JPI327547 JFI327547:JFM327547 IVM327547:IVQ327547 ILQ327547:ILU327547 IBU327547:IBY327547 HRY327547:HSC327547 HIC327547:HIG327547 GYG327547:GYK327547 GOK327547:GOO327547 GEO327547:GES327547 FUS327547:FUW327547 FKW327547:FLA327547 FBA327547:FBE327547 ERE327547:ERI327547 EHI327547:EHM327547 DXM327547:DXQ327547 DNQ327547:DNU327547 DDU327547:DDY327547 CTY327547:CUC327547 CKC327547:CKG327547 CAG327547:CAK327547 BQK327547:BQO327547 BGO327547:BGS327547 AWS327547:AWW327547 AMW327547:ANA327547 ADA327547:ADE327547 TE327547:TI327547 JI327547:JM327547 M327547:Q327547 WVU262011:WVY262011 WLY262011:WMC262011 WCC262011:WCG262011 VSG262011:VSK262011 VIK262011:VIO262011 UYO262011:UYS262011 UOS262011:UOW262011 UEW262011:UFA262011 TVA262011:TVE262011 TLE262011:TLI262011 TBI262011:TBM262011 SRM262011:SRQ262011 SHQ262011:SHU262011 RXU262011:RXY262011 RNY262011:ROC262011 REC262011:REG262011 QUG262011:QUK262011 QKK262011:QKO262011 QAO262011:QAS262011 PQS262011:PQW262011 PGW262011:PHA262011 OXA262011:OXE262011 ONE262011:ONI262011 ODI262011:ODM262011 NTM262011:NTQ262011 NJQ262011:NJU262011 MZU262011:MZY262011 MPY262011:MQC262011 MGC262011:MGG262011 LWG262011:LWK262011 LMK262011:LMO262011 LCO262011:LCS262011 KSS262011:KSW262011 KIW262011:KJA262011 JZA262011:JZE262011 JPE262011:JPI262011 JFI262011:JFM262011 IVM262011:IVQ262011 ILQ262011:ILU262011 IBU262011:IBY262011 HRY262011:HSC262011 HIC262011:HIG262011 GYG262011:GYK262011 GOK262011:GOO262011 GEO262011:GES262011 FUS262011:FUW262011 FKW262011:FLA262011 FBA262011:FBE262011 ERE262011:ERI262011 EHI262011:EHM262011 DXM262011:DXQ262011 DNQ262011:DNU262011 DDU262011:DDY262011 CTY262011:CUC262011 CKC262011:CKG262011 CAG262011:CAK262011 BQK262011:BQO262011 BGO262011:BGS262011 AWS262011:AWW262011 AMW262011:ANA262011 ADA262011:ADE262011 TE262011:TI262011 JI262011:JM262011 M262011:Q262011 WVU196475:WVY196475 WLY196475:WMC196475 WCC196475:WCG196475 VSG196475:VSK196475 VIK196475:VIO196475 UYO196475:UYS196475 UOS196475:UOW196475 UEW196475:UFA196475 TVA196475:TVE196475 TLE196475:TLI196475 TBI196475:TBM196475 SRM196475:SRQ196475 SHQ196475:SHU196475 RXU196475:RXY196475 RNY196475:ROC196475 REC196475:REG196475 QUG196475:QUK196475 QKK196475:QKO196475 QAO196475:QAS196475 PQS196475:PQW196475 PGW196475:PHA196475 OXA196475:OXE196475 ONE196475:ONI196475 ODI196475:ODM196475 NTM196475:NTQ196475 NJQ196475:NJU196475 MZU196475:MZY196475 MPY196475:MQC196475 MGC196475:MGG196475 LWG196475:LWK196475 LMK196475:LMO196475 LCO196475:LCS196475 KSS196475:KSW196475 KIW196475:KJA196475 JZA196475:JZE196475 JPE196475:JPI196475 JFI196475:JFM196475 IVM196475:IVQ196475 ILQ196475:ILU196475 IBU196475:IBY196475 HRY196475:HSC196475 HIC196475:HIG196475 GYG196475:GYK196475 GOK196475:GOO196475 GEO196475:GES196475 FUS196475:FUW196475 FKW196475:FLA196475 FBA196475:FBE196475 ERE196475:ERI196475 EHI196475:EHM196475 DXM196475:DXQ196475 DNQ196475:DNU196475 DDU196475:DDY196475 CTY196475:CUC196475 CKC196475:CKG196475 CAG196475:CAK196475 BQK196475:BQO196475 BGO196475:BGS196475 AWS196475:AWW196475 AMW196475:ANA196475 ADA196475:ADE196475 TE196475:TI196475 JI196475:JM196475 M196475:Q196475 WVU130939:WVY130939 WLY130939:WMC130939 WCC130939:WCG130939 VSG130939:VSK130939 VIK130939:VIO130939 UYO130939:UYS130939 UOS130939:UOW130939 UEW130939:UFA130939 TVA130939:TVE130939 TLE130939:TLI130939 TBI130939:TBM130939 SRM130939:SRQ130939 SHQ130939:SHU130939 RXU130939:RXY130939 RNY130939:ROC130939 REC130939:REG130939 QUG130939:QUK130939 QKK130939:QKO130939 QAO130939:QAS130939 PQS130939:PQW130939 PGW130939:PHA130939 OXA130939:OXE130939 ONE130939:ONI130939 ODI130939:ODM130939 NTM130939:NTQ130939 NJQ130939:NJU130939 MZU130939:MZY130939 MPY130939:MQC130939 MGC130939:MGG130939 LWG130939:LWK130939 LMK130939:LMO130939 LCO130939:LCS130939 KSS130939:KSW130939 KIW130939:KJA130939 JZA130939:JZE130939 JPE130939:JPI130939 JFI130939:JFM130939 IVM130939:IVQ130939 ILQ130939:ILU130939 IBU130939:IBY130939 HRY130939:HSC130939 HIC130939:HIG130939 GYG130939:GYK130939 GOK130939:GOO130939 GEO130939:GES130939 FUS130939:FUW130939 FKW130939:FLA130939 FBA130939:FBE130939 ERE130939:ERI130939 EHI130939:EHM130939 DXM130939:DXQ130939 DNQ130939:DNU130939 DDU130939:DDY130939 CTY130939:CUC130939 CKC130939:CKG130939 CAG130939:CAK130939 BQK130939:BQO130939 BGO130939:BGS130939 AWS130939:AWW130939 AMW130939:ANA130939 ADA130939:ADE130939 TE130939:TI130939 JI130939:JM130939 M130939:Q130939 WVU65403:WVY65403 WLY65403:WMC65403 WCC65403:WCG65403 VSG65403:VSK65403 VIK65403:VIO65403 UYO65403:UYS65403 UOS65403:UOW65403 UEW65403:UFA65403 TVA65403:TVE65403 TLE65403:TLI65403 TBI65403:TBM65403 SRM65403:SRQ65403 SHQ65403:SHU65403 RXU65403:RXY65403 RNY65403:ROC65403 REC65403:REG65403 QUG65403:QUK65403 QKK65403:QKO65403 QAO65403:QAS65403 PQS65403:PQW65403 PGW65403:PHA65403 OXA65403:OXE65403 ONE65403:ONI65403 ODI65403:ODM65403 NTM65403:NTQ65403 NJQ65403:NJU65403 MZU65403:MZY65403 MPY65403:MQC65403 MGC65403:MGG65403 LWG65403:LWK65403 LMK65403:LMO65403 LCO65403:LCS65403 KSS65403:KSW65403 KIW65403:KJA65403 JZA65403:JZE65403 JPE65403:JPI65403 JFI65403:JFM65403 IVM65403:IVQ65403 ILQ65403:ILU65403 IBU65403:IBY65403 HRY65403:HSC65403 HIC65403:HIG65403 GYG65403:GYK65403 GOK65403:GOO65403 GEO65403:GES65403 FUS65403:FUW65403 FKW65403:FLA65403 FBA65403:FBE65403 ERE65403:ERI65403 EHI65403:EHM65403 DXM65403:DXQ65403 DNQ65403:DNU65403 DDU65403:DDY65403 CTY65403:CUC65403 CKC65403:CKG65403 CAG65403:CAK65403 BQK65403:BQO65403 BGO65403:BGS65403 AWS65403:AWW65403 AMW65403:ANA65403 ADA65403:ADE65403 TE65403:TI65403 JI65403:JM65403 M65403:Q65403 WVU10:WVY10 WLY10:WMC10 WCC10:WCG10 VSG10:VSK10 VIK10:VIO10 UYO10:UYS10 UOS10:UOW10 UEW10:UFA10 TVA10:TVE10 TLE10:TLI10 TBI10:TBM10 SRM10:SRQ10 SHQ10:SHU10 RXU10:RXY10 RNY10:ROC10 REC10:REG10 QUG10:QUK10 QKK10:QKO10 QAO10:QAS10 PQS10:PQW10 PGW10:PHA10 OXA10:OXE10 ONE10:ONI10 ODI10:ODM10 NTM10:NTQ10 NJQ10:NJU10 MZU10:MZY10 MPY10:MQC10 MGC10:MGG10 LWG10:LWK10 LMK10:LMO10 LCO10:LCS10 KSS10:KSW10 KIW10:KJA10 JZA10:JZE10 JPE10:JPI10 JFI10:JFM10 IVM10:IVQ10 ILQ10:ILU10 IBU10:IBY10 HRY10:HSC10 HIC10:HIG10 GYG10:GYK10 GOK10:GOO10 GEO10:GES10 FUS10:FUW10 FKW10:FLA10 FBA10:FBE10 ERE10:ERI10 EHI10:EHM10 DXM10:DXQ10 DNQ10:DNU10 DDU10:DDY10 CTY10:CUC10 CKC10:CKG10 CAG10:CAK10 BQK10:BQO10 BGO10:BGS10 AWS10:AWW10 AMW10:ANA10 ADA10:ADE10 TE10:TI10 JI10:JM10">
      <formula1>1</formula1>
      <formula2>9999</formula2>
    </dataValidation>
    <dataValidation type="whole" operator="equal" allowBlank="1" showInputMessage="1" showErrorMessage="1" errorTitle="El documento es normal" error="Valor no valido" prompt="No anexo medio electrónico, capturar 1 si se requiere seleccionar esta opción." sqref="WYB982909 WOF982909 WEJ982909 VUN982909 VKR982909 VAV982909 UQZ982909 UHD982909 TXH982909 TNL982909 TDP982909 STT982909 SJX982909 SAB982909 RQF982909 RGJ982909 QWN982909 QMR982909 QCV982909 PSZ982909 PJD982909 OZH982909 OPL982909 OFP982909 NVT982909 NLX982909 NCB982909 MSF982909 MIJ982909 LYN982909 LOR982909 LEV982909 KUZ982909 KLD982909 KBH982909 JRL982909 JHP982909 IXT982909 INX982909 IEB982909 HUF982909 HKJ982909 HAN982909 GQR982909 GGV982909 FWZ982909 FND982909 FDH982909 ETL982909 EJP982909 DZT982909 DPX982909 DGB982909 CWF982909 CMJ982909 CCN982909 BSR982909 BIV982909 AYZ982909 APD982909 AFH982909 VL982909 LP982909 BT982909 WYB917373 WOF917373 WEJ917373 VUN917373 VKR917373 VAV917373 UQZ917373 UHD917373 TXH917373 TNL917373 TDP917373 STT917373 SJX917373 SAB917373 RQF917373 RGJ917373 QWN917373 QMR917373 QCV917373 PSZ917373 PJD917373 OZH917373 OPL917373 OFP917373 NVT917373 NLX917373 NCB917373 MSF917373 MIJ917373 LYN917373 LOR917373 LEV917373 KUZ917373 KLD917373 KBH917373 JRL917373 JHP917373 IXT917373 INX917373 IEB917373 HUF917373 HKJ917373 HAN917373 GQR917373 GGV917373 FWZ917373 FND917373 FDH917373 ETL917373 EJP917373 DZT917373 DPX917373 DGB917373 CWF917373 CMJ917373 CCN917373 BSR917373 BIV917373 AYZ917373 APD917373 AFH917373 VL917373 LP917373 BT917373 WYB851837 WOF851837 WEJ851837 VUN851837 VKR851837 VAV851837 UQZ851837 UHD851837 TXH851837 TNL851837 TDP851837 STT851837 SJX851837 SAB851837 RQF851837 RGJ851837 QWN851837 QMR851837 QCV851837 PSZ851837 PJD851837 OZH851837 OPL851837 OFP851837 NVT851837 NLX851837 NCB851837 MSF851837 MIJ851837 LYN851837 LOR851837 LEV851837 KUZ851837 KLD851837 KBH851837 JRL851837 JHP851837 IXT851837 INX851837 IEB851837 HUF851837 HKJ851837 HAN851837 GQR851837 GGV851837 FWZ851837 FND851837 FDH851837 ETL851837 EJP851837 DZT851837 DPX851837 DGB851837 CWF851837 CMJ851837 CCN851837 BSR851837 BIV851837 AYZ851837 APD851837 AFH851837 VL851837 LP851837 BT851837 WYB786301 WOF786301 WEJ786301 VUN786301 VKR786301 VAV786301 UQZ786301 UHD786301 TXH786301 TNL786301 TDP786301 STT786301 SJX786301 SAB786301 RQF786301 RGJ786301 QWN786301 QMR786301 QCV786301 PSZ786301 PJD786301 OZH786301 OPL786301 OFP786301 NVT786301 NLX786301 NCB786301 MSF786301 MIJ786301 LYN786301 LOR786301 LEV786301 KUZ786301 KLD786301 KBH786301 JRL786301 JHP786301 IXT786301 INX786301 IEB786301 HUF786301 HKJ786301 HAN786301 GQR786301 GGV786301 FWZ786301 FND786301 FDH786301 ETL786301 EJP786301 DZT786301 DPX786301 DGB786301 CWF786301 CMJ786301 CCN786301 BSR786301 BIV786301 AYZ786301 APD786301 AFH786301 VL786301 LP786301 BT786301 WYB720765 WOF720765 WEJ720765 VUN720765 VKR720765 VAV720765 UQZ720765 UHD720765 TXH720765 TNL720765 TDP720765 STT720765 SJX720765 SAB720765 RQF720765 RGJ720765 QWN720765 QMR720765 QCV720765 PSZ720765 PJD720765 OZH720765 OPL720765 OFP720765 NVT720765 NLX720765 NCB720765 MSF720765 MIJ720765 LYN720765 LOR720765 LEV720765 KUZ720765 KLD720765 KBH720765 JRL720765 JHP720765 IXT720765 INX720765 IEB720765 HUF720765 HKJ720765 HAN720765 GQR720765 GGV720765 FWZ720765 FND720765 FDH720765 ETL720765 EJP720765 DZT720765 DPX720765 DGB720765 CWF720765 CMJ720765 CCN720765 BSR720765 BIV720765 AYZ720765 APD720765 AFH720765 VL720765 LP720765 BT720765 WYB655229 WOF655229 WEJ655229 VUN655229 VKR655229 VAV655229 UQZ655229 UHD655229 TXH655229 TNL655229 TDP655229 STT655229 SJX655229 SAB655229 RQF655229 RGJ655229 QWN655229 QMR655229 QCV655229 PSZ655229 PJD655229 OZH655229 OPL655229 OFP655229 NVT655229 NLX655229 NCB655229 MSF655229 MIJ655229 LYN655229 LOR655229 LEV655229 KUZ655229 KLD655229 KBH655229 JRL655229 JHP655229 IXT655229 INX655229 IEB655229 HUF655229 HKJ655229 HAN655229 GQR655229 GGV655229 FWZ655229 FND655229 FDH655229 ETL655229 EJP655229 DZT655229 DPX655229 DGB655229 CWF655229 CMJ655229 CCN655229 BSR655229 BIV655229 AYZ655229 APD655229 AFH655229 VL655229 LP655229 BT655229 WYB589693 WOF589693 WEJ589693 VUN589693 VKR589693 VAV589693 UQZ589693 UHD589693 TXH589693 TNL589693 TDP589693 STT589693 SJX589693 SAB589693 RQF589693 RGJ589693 QWN589693 QMR589693 QCV589693 PSZ589693 PJD589693 OZH589693 OPL589693 OFP589693 NVT589693 NLX589693 NCB589693 MSF589693 MIJ589693 LYN589693 LOR589693 LEV589693 KUZ589693 KLD589693 KBH589693 JRL589693 JHP589693 IXT589693 INX589693 IEB589693 HUF589693 HKJ589693 HAN589693 GQR589693 GGV589693 FWZ589693 FND589693 FDH589693 ETL589693 EJP589693 DZT589693 DPX589693 DGB589693 CWF589693 CMJ589693 CCN589693 BSR589693 BIV589693 AYZ589693 APD589693 AFH589693 VL589693 LP589693 BT589693 WYB524157 WOF524157 WEJ524157 VUN524157 VKR524157 VAV524157 UQZ524157 UHD524157 TXH524157 TNL524157 TDP524157 STT524157 SJX524157 SAB524157 RQF524157 RGJ524157 QWN524157 QMR524157 QCV524157 PSZ524157 PJD524157 OZH524157 OPL524157 OFP524157 NVT524157 NLX524157 NCB524157 MSF524157 MIJ524157 LYN524157 LOR524157 LEV524157 KUZ524157 KLD524157 KBH524157 JRL524157 JHP524157 IXT524157 INX524157 IEB524157 HUF524157 HKJ524157 HAN524157 GQR524157 GGV524157 FWZ524157 FND524157 FDH524157 ETL524157 EJP524157 DZT524157 DPX524157 DGB524157 CWF524157 CMJ524157 CCN524157 BSR524157 BIV524157 AYZ524157 APD524157 AFH524157 VL524157 LP524157 BT524157 WYB458621 WOF458621 WEJ458621 VUN458621 VKR458621 VAV458621 UQZ458621 UHD458621 TXH458621 TNL458621 TDP458621 STT458621 SJX458621 SAB458621 RQF458621 RGJ458621 QWN458621 QMR458621 QCV458621 PSZ458621 PJD458621 OZH458621 OPL458621 OFP458621 NVT458621 NLX458621 NCB458621 MSF458621 MIJ458621 LYN458621 LOR458621 LEV458621 KUZ458621 KLD458621 KBH458621 JRL458621 JHP458621 IXT458621 INX458621 IEB458621 HUF458621 HKJ458621 HAN458621 GQR458621 GGV458621 FWZ458621 FND458621 FDH458621 ETL458621 EJP458621 DZT458621 DPX458621 DGB458621 CWF458621 CMJ458621 CCN458621 BSR458621 BIV458621 AYZ458621 APD458621 AFH458621 VL458621 LP458621 BT458621 WYB393085 WOF393085 WEJ393085 VUN393085 VKR393085 VAV393085 UQZ393085 UHD393085 TXH393085 TNL393085 TDP393085 STT393085 SJX393085 SAB393085 RQF393085 RGJ393085 QWN393085 QMR393085 QCV393085 PSZ393085 PJD393085 OZH393085 OPL393085 OFP393085 NVT393085 NLX393085 NCB393085 MSF393085 MIJ393085 LYN393085 LOR393085 LEV393085 KUZ393085 KLD393085 KBH393085 JRL393085 JHP393085 IXT393085 INX393085 IEB393085 HUF393085 HKJ393085 HAN393085 GQR393085 GGV393085 FWZ393085 FND393085 FDH393085 ETL393085 EJP393085 DZT393085 DPX393085 DGB393085 CWF393085 CMJ393085 CCN393085 BSR393085 BIV393085 AYZ393085 APD393085 AFH393085 VL393085 LP393085 BT393085 WYB327549 WOF327549 WEJ327549 VUN327549 VKR327549 VAV327549 UQZ327549 UHD327549 TXH327549 TNL327549 TDP327549 STT327549 SJX327549 SAB327549 RQF327549 RGJ327549 QWN327549 QMR327549 QCV327549 PSZ327549 PJD327549 OZH327549 OPL327549 OFP327549 NVT327549 NLX327549 NCB327549 MSF327549 MIJ327549 LYN327549 LOR327549 LEV327549 KUZ327549 KLD327549 KBH327549 JRL327549 JHP327549 IXT327549 INX327549 IEB327549 HUF327549 HKJ327549 HAN327549 GQR327549 GGV327549 FWZ327549 FND327549 FDH327549 ETL327549 EJP327549 DZT327549 DPX327549 DGB327549 CWF327549 CMJ327549 CCN327549 BSR327549 BIV327549 AYZ327549 APD327549 AFH327549 VL327549 LP327549 BT327549 WYB262013 WOF262013 WEJ262013 VUN262013 VKR262013 VAV262013 UQZ262013 UHD262013 TXH262013 TNL262013 TDP262013 STT262013 SJX262013 SAB262013 RQF262013 RGJ262013 QWN262013 QMR262013 QCV262013 PSZ262013 PJD262013 OZH262013 OPL262013 OFP262013 NVT262013 NLX262013 NCB262013 MSF262013 MIJ262013 LYN262013 LOR262013 LEV262013 KUZ262013 KLD262013 KBH262013 JRL262013 JHP262013 IXT262013 INX262013 IEB262013 HUF262013 HKJ262013 HAN262013 GQR262013 GGV262013 FWZ262013 FND262013 FDH262013 ETL262013 EJP262013 DZT262013 DPX262013 DGB262013 CWF262013 CMJ262013 CCN262013 BSR262013 BIV262013 AYZ262013 APD262013 AFH262013 VL262013 LP262013 BT262013 WYB196477 WOF196477 WEJ196477 VUN196477 VKR196477 VAV196477 UQZ196477 UHD196477 TXH196477 TNL196477 TDP196477 STT196477 SJX196477 SAB196477 RQF196477 RGJ196477 QWN196477 QMR196477 QCV196477 PSZ196477 PJD196477 OZH196477 OPL196477 OFP196477 NVT196477 NLX196477 NCB196477 MSF196477 MIJ196477 LYN196477 LOR196477 LEV196477 KUZ196477 KLD196477 KBH196477 JRL196477 JHP196477 IXT196477 INX196477 IEB196477 HUF196477 HKJ196477 HAN196477 GQR196477 GGV196477 FWZ196477 FND196477 FDH196477 ETL196477 EJP196477 DZT196477 DPX196477 DGB196477 CWF196477 CMJ196477 CCN196477 BSR196477 BIV196477 AYZ196477 APD196477 AFH196477 VL196477 LP196477 BT196477 WYB130941 WOF130941 WEJ130941 VUN130941 VKR130941 VAV130941 UQZ130941 UHD130941 TXH130941 TNL130941 TDP130941 STT130941 SJX130941 SAB130941 RQF130941 RGJ130941 QWN130941 QMR130941 QCV130941 PSZ130941 PJD130941 OZH130941 OPL130941 OFP130941 NVT130941 NLX130941 NCB130941 MSF130941 MIJ130941 LYN130941 LOR130941 LEV130941 KUZ130941 KLD130941 KBH130941 JRL130941 JHP130941 IXT130941 INX130941 IEB130941 HUF130941 HKJ130941 HAN130941 GQR130941 GGV130941 FWZ130941 FND130941 FDH130941 ETL130941 EJP130941 DZT130941 DPX130941 DGB130941 CWF130941 CMJ130941 CCN130941 BSR130941 BIV130941 AYZ130941 APD130941 AFH130941 VL130941 LP130941 BT130941 WYB65405 WOF65405 WEJ65405 VUN65405 VKR65405 VAV65405 UQZ65405 UHD65405 TXH65405 TNL65405 TDP65405 STT65405 SJX65405 SAB65405 RQF65405 RGJ65405 QWN65405 QMR65405 QCV65405 PSZ65405 PJD65405 OZH65405 OPL65405 OFP65405 NVT65405 NLX65405 NCB65405 MSF65405 MIJ65405 LYN65405 LOR65405 LEV65405 KUZ65405 KLD65405 KBH65405 JRL65405 JHP65405 IXT65405 INX65405 IEB65405 HUF65405 HKJ65405 HAN65405 GQR65405 GGV65405 FWZ65405 FND65405 FDH65405 ETL65405 EJP65405 DZT65405 DPX65405 DGB65405 CWF65405 CMJ65405 CCN65405 BSR65405 BIV65405 AYZ65405 APD65405 AFH65405 VL65405 LP65405 BT65405 WYB12 WOF12 WEJ12 VUN12 VKR12 VAV12 UQZ12 UHD12 TXH12 TNL12 TDP12 STT12 SJX12 SAB12 RQF12 RGJ12 QWN12 QMR12 QCV12 PSZ12 PJD12 OZH12 OPL12 OFP12 NVT12 NLX12 NCB12 MSF12 MIJ12 LYN12 LOR12 LEV12 KUZ12 KLD12 KBH12 JRL12 JHP12 IXT12 INX12 IEB12 HUF12 HKJ12 HAN12 GQR12 GGV12 FWZ12 FND12 FDH12 ETL12 EJP12 DZT12 DPX12 DGB12 CWF12 CMJ12 CCN12 BSR12 BIV12 AYZ12 APD12 AFH12 VL12 LP12">
      <formula1>1</formula1>
    </dataValidation>
    <dataValidation type="whole" operator="equal" allowBlank="1" showInputMessage="1" showErrorMessage="1" errorTitle="El documento es normal" error="Valor no valido" prompt="Anexa medio electrónico, capturar 1 si se requiere seleccionar esta opción." sqref="BT65403 WYB982907 WOF982907 WEJ982907 VUN982907 VKR982907 VAV982907 UQZ982907 UHD982907 TXH982907 TNL982907 TDP982907 STT982907 SJX982907 SAB982907 RQF982907 RGJ982907 QWN982907 QMR982907 QCV982907 PSZ982907 PJD982907 OZH982907 OPL982907 OFP982907 NVT982907 NLX982907 NCB982907 MSF982907 MIJ982907 LYN982907 LOR982907 LEV982907 KUZ982907 KLD982907 KBH982907 JRL982907 JHP982907 IXT982907 INX982907 IEB982907 HUF982907 HKJ982907 HAN982907 GQR982907 GGV982907 FWZ982907 FND982907 FDH982907 ETL982907 EJP982907 DZT982907 DPX982907 DGB982907 CWF982907 CMJ982907 CCN982907 BSR982907 BIV982907 AYZ982907 APD982907 AFH982907 VL982907 LP982907 BT982907 WYB917371 WOF917371 WEJ917371 VUN917371 VKR917371 VAV917371 UQZ917371 UHD917371 TXH917371 TNL917371 TDP917371 STT917371 SJX917371 SAB917371 RQF917371 RGJ917371 QWN917371 QMR917371 QCV917371 PSZ917371 PJD917371 OZH917371 OPL917371 OFP917371 NVT917371 NLX917371 NCB917371 MSF917371 MIJ917371 LYN917371 LOR917371 LEV917371 KUZ917371 KLD917371 KBH917371 JRL917371 JHP917371 IXT917371 INX917371 IEB917371 HUF917371 HKJ917371 HAN917371 GQR917371 GGV917371 FWZ917371 FND917371 FDH917371 ETL917371 EJP917371 DZT917371 DPX917371 DGB917371 CWF917371 CMJ917371 CCN917371 BSR917371 BIV917371 AYZ917371 APD917371 AFH917371 VL917371 LP917371 BT917371 WYB851835 WOF851835 WEJ851835 VUN851835 VKR851835 VAV851835 UQZ851835 UHD851835 TXH851835 TNL851835 TDP851835 STT851835 SJX851835 SAB851835 RQF851835 RGJ851835 QWN851835 QMR851835 QCV851835 PSZ851835 PJD851835 OZH851835 OPL851835 OFP851835 NVT851835 NLX851835 NCB851835 MSF851835 MIJ851835 LYN851835 LOR851835 LEV851835 KUZ851835 KLD851835 KBH851835 JRL851835 JHP851835 IXT851835 INX851835 IEB851835 HUF851835 HKJ851835 HAN851835 GQR851835 GGV851835 FWZ851835 FND851835 FDH851835 ETL851835 EJP851835 DZT851835 DPX851835 DGB851835 CWF851835 CMJ851835 CCN851835 BSR851835 BIV851835 AYZ851835 APD851835 AFH851835 VL851835 LP851835 BT851835 WYB786299 WOF786299 WEJ786299 VUN786299 VKR786299 VAV786299 UQZ786299 UHD786299 TXH786299 TNL786299 TDP786299 STT786299 SJX786299 SAB786299 RQF786299 RGJ786299 QWN786299 QMR786299 QCV786299 PSZ786299 PJD786299 OZH786299 OPL786299 OFP786299 NVT786299 NLX786299 NCB786299 MSF786299 MIJ786299 LYN786299 LOR786299 LEV786299 KUZ786299 KLD786299 KBH786299 JRL786299 JHP786299 IXT786299 INX786299 IEB786299 HUF786299 HKJ786299 HAN786299 GQR786299 GGV786299 FWZ786299 FND786299 FDH786299 ETL786299 EJP786299 DZT786299 DPX786299 DGB786299 CWF786299 CMJ786299 CCN786299 BSR786299 BIV786299 AYZ786299 APD786299 AFH786299 VL786299 LP786299 BT786299 WYB720763 WOF720763 WEJ720763 VUN720763 VKR720763 VAV720763 UQZ720763 UHD720763 TXH720763 TNL720763 TDP720763 STT720763 SJX720763 SAB720763 RQF720763 RGJ720763 QWN720763 QMR720763 QCV720763 PSZ720763 PJD720763 OZH720763 OPL720763 OFP720763 NVT720763 NLX720763 NCB720763 MSF720763 MIJ720763 LYN720763 LOR720763 LEV720763 KUZ720763 KLD720763 KBH720763 JRL720763 JHP720763 IXT720763 INX720763 IEB720763 HUF720763 HKJ720763 HAN720763 GQR720763 GGV720763 FWZ720763 FND720763 FDH720763 ETL720763 EJP720763 DZT720763 DPX720763 DGB720763 CWF720763 CMJ720763 CCN720763 BSR720763 BIV720763 AYZ720763 APD720763 AFH720763 VL720763 LP720763 BT720763 WYB655227 WOF655227 WEJ655227 VUN655227 VKR655227 VAV655227 UQZ655227 UHD655227 TXH655227 TNL655227 TDP655227 STT655227 SJX655227 SAB655227 RQF655227 RGJ655227 QWN655227 QMR655227 QCV655227 PSZ655227 PJD655227 OZH655227 OPL655227 OFP655227 NVT655227 NLX655227 NCB655227 MSF655227 MIJ655227 LYN655227 LOR655227 LEV655227 KUZ655227 KLD655227 KBH655227 JRL655227 JHP655227 IXT655227 INX655227 IEB655227 HUF655227 HKJ655227 HAN655227 GQR655227 GGV655227 FWZ655227 FND655227 FDH655227 ETL655227 EJP655227 DZT655227 DPX655227 DGB655227 CWF655227 CMJ655227 CCN655227 BSR655227 BIV655227 AYZ655227 APD655227 AFH655227 VL655227 LP655227 BT655227 WYB589691 WOF589691 WEJ589691 VUN589691 VKR589691 VAV589691 UQZ589691 UHD589691 TXH589691 TNL589691 TDP589691 STT589691 SJX589691 SAB589691 RQF589691 RGJ589691 QWN589691 QMR589691 QCV589691 PSZ589691 PJD589691 OZH589691 OPL589691 OFP589691 NVT589691 NLX589691 NCB589691 MSF589691 MIJ589691 LYN589691 LOR589691 LEV589691 KUZ589691 KLD589691 KBH589691 JRL589691 JHP589691 IXT589691 INX589691 IEB589691 HUF589691 HKJ589691 HAN589691 GQR589691 GGV589691 FWZ589691 FND589691 FDH589691 ETL589691 EJP589691 DZT589691 DPX589691 DGB589691 CWF589691 CMJ589691 CCN589691 BSR589691 BIV589691 AYZ589691 APD589691 AFH589691 VL589691 LP589691 BT589691 WYB524155 WOF524155 WEJ524155 VUN524155 VKR524155 VAV524155 UQZ524155 UHD524155 TXH524155 TNL524155 TDP524155 STT524155 SJX524155 SAB524155 RQF524155 RGJ524155 QWN524155 QMR524155 QCV524155 PSZ524155 PJD524155 OZH524155 OPL524155 OFP524155 NVT524155 NLX524155 NCB524155 MSF524155 MIJ524155 LYN524155 LOR524155 LEV524155 KUZ524155 KLD524155 KBH524155 JRL524155 JHP524155 IXT524155 INX524155 IEB524155 HUF524155 HKJ524155 HAN524155 GQR524155 GGV524155 FWZ524155 FND524155 FDH524155 ETL524155 EJP524155 DZT524155 DPX524155 DGB524155 CWF524155 CMJ524155 CCN524155 BSR524155 BIV524155 AYZ524155 APD524155 AFH524155 VL524155 LP524155 BT524155 WYB458619 WOF458619 WEJ458619 VUN458619 VKR458619 VAV458619 UQZ458619 UHD458619 TXH458619 TNL458619 TDP458619 STT458619 SJX458619 SAB458619 RQF458619 RGJ458619 QWN458619 QMR458619 QCV458619 PSZ458619 PJD458619 OZH458619 OPL458619 OFP458619 NVT458619 NLX458619 NCB458619 MSF458619 MIJ458619 LYN458619 LOR458619 LEV458619 KUZ458619 KLD458619 KBH458619 JRL458619 JHP458619 IXT458619 INX458619 IEB458619 HUF458619 HKJ458619 HAN458619 GQR458619 GGV458619 FWZ458619 FND458619 FDH458619 ETL458619 EJP458619 DZT458619 DPX458619 DGB458619 CWF458619 CMJ458619 CCN458619 BSR458619 BIV458619 AYZ458619 APD458619 AFH458619 VL458619 LP458619 BT458619 WYB393083 WOF393083 WEJ393083 VUN393083 VKR393083 VAV393083 UQZ393083 UHD393083 TXH393083 TNL393083 TDP393083 STT393083 SJX393083 SAB393083 RQF393083 RGJ393083 QWN393083 QMR393083 QCV393083 PSZ393083 PJD393083 OZH393083 OPL393083 OFP393083 NVT393083 NLX393083 NCB393083 MSF393083 MIJ393083 LYN393083 LOR393083 LEV393083 KUZ393083 KLD393083 KBH393083 JRL393083 JHP393083 IXT393083 INX393083 IEB393083 HUF393083 HKJ393083 HAN393083 GQR393083 GGV393083 FWZ393083 FND393083 FDH393083 ETL393083 EJP393083 DZT393083 DPX393083 DGB393083 CWF393083 CMJ393083 CCN393083 BSR393083 BIV393083 AYZ393083 APD393083 AFH393083 VL393083 LP393083 BT393083 WYB327547 WOF327547 WEJ327547 VUN327547 VKR327547 VAV327547 UQZ327547 UHD327547 TXH327547 TNL327547 TDP327547 STT327547 SJX327547 SAB327547 RQF327547 RGJ327547 QWN327547 QMR327547 QCV327547 PSZ327547 PJD327547 OZH327547 OPL327547 OFP327547 NVT327547 NLX327547 NCB327547 MSF327547 MIJ327547 LYN327547 LOR327547 LEV327547 KUZ327547 KLD327547 KBH327547 JRL327547 JHP327547 IXT327547 INX327547 IEB327547 HUF327547 HKJ327547 HAN327547 GQR327547 GGV327547 FWZ327547 FND327547 FDH327547 ETL327547 EJP327547 DZT327547 DPX327547 DGB327547 CWF327547 CMJ327547 CCN327547 BSR327547 BIV327547 AYZ327547 APD327547 AFH327547 VL327547 LP327547 BT327547 WYB262011 WOF262011 WEJ262011 VUN262011 VKR262011 VAV262011 UQZ262011 UHD262011 TXH262011 TNL262011 TDP262011 STT262011 SJX262011 SAB262011 RQF262011 RGJ262011 QWN262011 QMR262011 QCV262011 PSZ262011 PJD262011 OZH262011 OPL262011 OFP262011 NVT262011 NLX262011 NCB262011 MSF262011 MIJ262011 LYN262011 LOR262011 LEV262011 KUZ262011 KLD262011 KBH262011 JRL262011 JHP262011 IXT262011 INX262011 IEB262011 HUF262011 HKJ262011 HAN262011 GQR262011 GGV262011 FWZ262011 FND262011 FDH262011 ETL262011 EJP262011 DZT262011 DPX262011 DGB262011 CWF262011 CMJ262011 CCN262011 BSR262011 BIV262011 AYZ262011 APD262011 AFH262011 VL262011 LP262011 BT262011 WYB196475 WOF196475 WEJ196475 VUN196475 VKR196475 VAV196475 UQZ196475 UHD196475 TXH196475 TNL196475 TDP196475 STT196475 SJX196475 SAB196475 RQF196475 RGJ196475 QWN196475 QMR196475 QCV196475 PSZ196475 PJD196475 OZH196475 OPL196475 OFP196475 NVT196475 NLX196475 NCB196475 MSF196475 MIJ196475 LYN196475 LOR196475 LEV196475 KUZ196475 KLD196475 KBH196475 JRL196475 JHP196475 IXT196475 INX196475 IEB196475 HUF196475 HKJ196475 HAN196475 GQR196475 GGV196475 FWZ196475 FND196475 FDH196475 ETL196475 EJP196475 DZT196475 DPX196475 DGB196475 CWF196475 CMJ196475 CCN196475 BSR196475 BIV196475 AYZ196475 APD196475 AFH196475 VL196475 LP196475 BT196475 WYB130939 WOF130939 WEJ130939 VUN130939 VKR130939 VAV130939 UQZ130939 UHD130939 TXH130939 TNL130939 TDP130939 STT130939 SJX130939 SAB130939 RQF130939 RGJ130939 QWN130939 QMR130939 QCV130939 PSZ130939 PJD130939 OZH130939 OPL130939 OFP130939 NVT130939 NLX130939 NCB130939 MSF130939 MIJ130939 LYN130939 LOR130939 LEV130939 KUZ130939 KLD130939 KBH130939 JRL130939 JHP130939 IXT130939 INX130939 IEB130939 HUF130939 HKJ130939 HAN130939 GQR130939 GGV130939 FWZ130939 FND130939 FDH130939 ETL130939 EJP130939 DZT130939 DPX130939 DGB130939 CWF130939 CMJ130939 CCN130939 BSR130939 BIV130939 AYZ130939 APD130939 AFH130939 VL130939 LP130939 BT130939 WYB65403 WOF65403 WEJ65403 VUN65403 VKR65403 VAV65403 UQZ65403 UHD65403 TXH65403 TNL65403 TDP65403 STT65403 SJX65403 SAB65403 RQF65403 RGJ65403 QWN65403 QMR65403 QCV65403 PSZ65403 PJD65403 OZH65403 OPL65403 OFP65403 NVT65403 NLX65403 NCB65403 MSF65403 MIJ65403 LYN65403 LOR65403 LEV65403 KUZ65403 KLD65403 KBH65403 JRL65403 JHP65403 IXT65403 INX65403 IEB65403 HUF65403 HKJ65403 HAN65403 GQR65403 GGV65403 FWZ65403 FND65403 FDH65403 ETL65403 EJP65403 DZT65403 DPX65403 DGB65403 CWF65403 CMJ65403 CCN65403 BSR65403 BIV65403 AYZ65403 APD65403 AFH65403 VL65403 LP65403 WYB10 WOF10 WEJ10 VUN10 VKR10 VAV10 UQZ10 UHD10 TXH10 TNL10 TDP10 STT10 SJX10 SAB10 RQF10 RGJ10 QWN10 QMR10 QCV10 PSZ10 PJD10 OZH10 OPL10 OFP10 NVT10 NLX10 NCB10 MSF10 MIJ10 LYN10 LOR10 LEV10 KUZ10 KLD10 KBH10 JRL10 JHP10 IXT10 INX10 IEB10 HUF10 HKJ10 HAN10 GQR10 GGV10 FWZ10 FND10 FDH10 ETL10 EJP10 DZT10 DPX10 DGB10 CWF10 CMJ10 CCN10 BSR10 BIV10 AYZ10 APD10 AFH10 VL10 LP10 BT10">
      <formula1>1</formula1>
    </dataValidation>
    <dataValidation type="whole" operator="equal" allowBlank="1" showInputMessage="1" showErrorMessage="1" errorTitle="El documento es normal" error="Valor no valido" prompt="Conforme a la fecha de la oficialía de partes, el documento es extraordinario cuando se recibió posterior al día 20 de diciembre, capturar 1 si se requiere seleccionar esta opción." sqref="WXP982909 WNT982909 WDX982909 VUB982909 VKF982909 VAJ982909 UQN982909 UGR982909 TWV982909 TMZ982909 TDD982909 STH982909 SJL982909 RZP982909 RPT982909 RFX982909 QWB982909 QMF982909 QCJ982909 PSN982909 PIR982909 OYV982909 OOZ982909 OFD982909 NVH982909 NLL982909 NBP982909 MRT982909 MHX982909 LYB982909 LOF982909 LEJ982909 KUN982909 KKR982909 KAV982909 JQZ982909 JHD982909 IXH982909 INL982909 IDP982909 HTT982909 HJX982909 HAB982909 GQF982909 GGJ982909 FWN982909 FMR982909 FCV982909 ESZ982909 EJD982909 DZH982909 DPL982909 DFP982909 CVT982909 CLX982909 CCB982909 BSF982909 BIJ982909 AYN982909 AOR982909 AEV982909 UZ982909 LD982909 BH982909 WXP917373 WNT917373 WDX917373 VUB917373 VKF917373 VAJ917373 UQN917373 UGR917373 TWV917373 TMZ917373 TDD917373 STH917373 SJL917373 RZP917373 RPT917373 RFX917373 QWB917373 QMF917373 QCJ917373 PSN917373 PIR917373 OYV917373 OOZ917373 OFD917373 NVH917373 NLL917373 NBP917373 MRT917373 MHX917373 LYB917373 LOF917373 LEJ917373 KUN917373 KKR917373 KAV917373 JQZ917373 JHD917373 IXH917373 INL917373 IDP917373 HTT917373 HJX917373 HAB917373 GQF917373 GGJ917373 FWN917373 FMR917373 FCV917373 ESZ917373 EJD917373 DZH917373 DPL917373 DFP917373 CVT917373 CLX917373 CCB917373 BSF917373 BIJ917373 AYN917373 AOR917373 AEV917373 UZ917373 LD917373 BH917373 WXP851837 WNT851837 WDX851837 VUB851837 VKF851837 VAJ851837 UQN851837 UGR851837 TWV851837 TMZ851837 TDD851837 STH851837 SJL851837 RZP851837 RPT851837 RFX851837 QWB851837 QMF851837 QCJ851837 PSN851837 PIR851837 OYV851837 OOZ851837 OFD851837 NVH851837 NLL851837 NBP851837 MRT851837 MHX851837 LYB851837 LOF851837 LEJ851837 KUN851837 KKR851837 KAV851837 JQZ851837 JHD851837 IXH851837 INL851837 IDP851837 HTT851837 HJX851837 HAB851837 GQF851837 GGJ851837 FWN851837 FMR851837 FCV851837 ESZ851837 EJD851837 DZH851837 DPL851837 DFP851837 CVT851837 CLX851837 CCB851837 BSF851837 BIJ851837 AYN851837 AOR851837 AEV851837 UZ851837 LD851837 BH851837 WXP786301 WNT786301 WDX786301 VUB786301 VKF786301 VAJ786301 UQN786301 UGR786301 TWV786301 TMZ786301 TDD786301 STH786301 SJL786301 RZP786301 RPT786301 RFX786301 QWB786301 QMF786301 QCJ786301 PSN786301 PIR786301 OYV786301 OOZ786301 OFD786301 NVH786301 NLL786301 NBP786301 MRT786301 MHX786301 LYB786301 LOF786301 LEJ786301 KUN786301 KKR786301 KAV786301 JQZ786301 JHD786301 IXH786301 INL786301 IDP786301 HTT786301 HJX786301 HAB786301 GQF786301 GGJ786301 FWN786301 FMR786301 FCV786301 ESZ786301 EJD786301 DZH786301 DPL786301 DFP786301 CVT786301 CLX786301 CCB786301 BSF786301 BIJ786301 AYN786301 AOR786301 AEV786301 UZ786301 LD786301 BH786301 WXP720765 WNT720765 WDX720765 VUB720765 VKF720765 VAJ720765 UQN720765 UGR720765 TWV720765 TMZ720765 TDD720765 STH720765 SJL720765 RZP720765 RPT720765 RFX720765 QWB720765 QMF720765 QCJ720765 PSN720765 PIR720765 OYV720765 OOZ720765 OFD720765 NVH720765 NLL720765 NBP720765 MRT720765 MHX720765 LYB720765 LOF720765 LEJ720765 KUN720765 KKR720765 KAV720765 JQZ720765 JHD720765 IXH720765 INL720765 IDP720765 HTT720765 HJX720765 HAB720765 GQF720765 GGJ720765 FWN720765 FMR720765 FCV720765 ESZ720765 EJD720765 DZH720765 DPL720765 DFP720765 CVT720765 CLX720765 CCB720765 BSF720765 BIJ720765 AYN720765 AOR720765 AEV720765 UZ720765 LD720765 BH720765 WXP655229 WNT655229 WDX655229 VUB655229 VKF655229 VAJ655229 UQN655229 UGR655229 TWV655229 TMZ655229 TDD655229 STH655229 SJL655229 RZP655229 RPT655229 RFX655229 QWB655229 QMF655229 QCJ655229 PSN655229 PIR655229 OYV655229 OOZ655229 OFD655229 NVH655229 NLL655229 NBP655229 MRT655229 MHX655229 LYB655229 LOF655229 LEJ655229 KUN655229 KKR655229 KAV655229 JQZ655229 JHD655229 IXH655229 INL655229 IDP655229 HTT655229 HJX655229 HAB655229 GQF655229 GGJ655229 FWN655229 FMR655229 FCV655229 ESZ655229 EJD655229 DZH655229 DPL655229 DFP655229 CVT655229 CLX655229 CCB655229 BSF655229 BIJ655229 AYN655229 AOR655229 AEV655229 UZ655229 LD655229 BH655229 WXP589693 WNT589693 WDX589693 VUB589693 VKF589693 VAJ589693 UQN589693 UGR589693 TWV589693 TMZ589693 TDD589693 STH589693 SJL589693 RZP589693 RPT589693 RFX589693 QWB589693 QMF589693 QCJ589693 PSN589693 PIR589693 OYV589693 OOZ589693 OFD589693 NVH589693 NLL589693 NBP589693 MRT589693 MHX589693 LYB589693 LOF589693 LEJ589693 KUN589693 KKR589693 KAV589693 JQZ589693 JHD589693 IXH589693 INL589693 IDP589693 HTT589693 HJX589693 HAB589693 GQF589693 GGJ589693 FWN589693 FMR589693 FCV589693 ESZ589693 EJD589693 DZH589693 DPL589693 DFP589693 CVT589693 CLX589693 CCB589693 BSF589693 BIJ589693 AYN589693 AOR589693 AEV589693 UZ589693 LD589693 BH589693 WXP524157 WNT524157 WDX524157 VUB524157 VKF524157 VAJ524157 UQN524157 UGR524157 TWV524157 TMZ524157 TDD524157 STH524157 SJL524157 RZP524157 RPT524157 RFX524157 QWB524157 QMF524157 QCJ524157 PSN524157 PIR524157 OYV524157 OOZ524157 OFD524157 NVH524157 NLL524157 NBP524157 MRT524157 MHX524157 LYB524157 LOF524157 LEJ524157 KUN524157 KKR524157 KAV524157 JQZ524157 JHD524157 IXH524157 INL524157 IDP524157 HTT524157 HJX524157 HAB524157 GQF524157 GGJ524157 FWN524157 FMR524157 FCV524157 ESZ524157 EJD524157 DZH524157 DPL524157 DFP524157 CVT524157 CLX524157 CCB524157 BSF524157 BIJ524157 AYN524157 AOR524157 AEV524157 UZ524157 LD524157 BH524157 WXP458621 WNT458621 WDX458621 VUB458621 VKF458621 VAJ458621 UQN458621 UGR458621 TWV458621 TMZ458621 TDD458621 STH458621 SJL458621 RZP458621 RPT458621 RFX458621 QWB458621 QMF458621 QCJ458621 PSN458621 PIR458621 OYV458621 OOZ458621 OFD458621 NVH458621 NLL458621 NBP458621 MRT458621 MHX458621 LYB458621 LOF458621 LEJ458621 KUN458621 KKR458621 KAV458621 JQZ458621 JHD458621 IXH458621 INL458621 IDP458621 HTT458621 HJX458621 HAB458621 GQF458621 GGJ458621 FWN458621 FMR458621 FCV458621 ESZ458621 EJD458621 DZH458621 DPL458621 DFP458621 CVT458621 CLX458621 CCB458621 BSF458621 BIJ458621 AYN458621 AOR458621 AEV458621 UZ458621 LD458621 BH458621 WXP393085 WNT393085 WDX393085 VUB393085 VKF393085 VAJ393085 UQN393085 UGR393085 TWV393085 TMZ393085 TDD393085 STH393085 SJL393085 RZP393085 RPT393085 RFX393085 QWB393085 QMF393085 QCJ393085 PSN393085 PIR393085 OYV393085 OOZ393085 OFD393085 NVH393085 NLL393085 NBP393085 MRT393085 MHX393085 LYB393085 LOF393085 LEJ393085 KUN393085 KKR393085 KAV393085 JQZ393085 JHD393085 IXH393085 INL393085 IDP393085 HTT393085 HJX393085 HAB393085 GQF393085 GGJ393085 FWN393085 FMR393085 FCV393085 ESZ393085 EJD393085 DZH393085 DPL393085 DFP393085 CVT393085 CLX393085 CCB393085 BSF393085 BIJ393085 AYN393085 AOR393085 AEV393085 UZ393085 LD393085 BH393085 WXP327549 WNT327549 WDX327549 VUB327549 VKF327549 VAJ327549 UQN327549 UGR327549 TWV327549 TMZ327549 TDD327549 STH327549 SJL327549 RZP327549 RPT327549 RFX327549 QWB327549 QMF327549 QCJ327549 PSN327549 PIR327549 OYV327549 OOZ327549 OFD327549 NVH327549 NLL327549 NBP327549 MRT327549 MHX327549 LYB327549 LOF327549 LEJ327549 KUN327549 KKR327549 KAV327549 JQZ327549 JHD327549 IXH327549 INL327549 IDP327549 HTT327549 HJX327549 HAB327549 GQF327549 GGJ327549 FWN327549 FMR327549 FCV327549 ESZ327549 EJD327549 DZH327549 DPL327549 DFP327549 CVT327549 CLX327549 CCB327549 BSF327549 BIJ327549 AYN327549 AOR327549 AEV327549 UZ327549 LD327549 BH327549 WXP262013 WNT262013 WDX262013 VUB262013 VKF262013 VAJ262013 UQN262013 UGR262013 TWV262013 TMZ262013 TDD262013 STH262013 SJL262013 RZP262013 RPT262013 RFX262013 QWB262013 QMF262013 QCJ262013 PSN262013 PIR262013 OYV262013 OOZ262013 OFD262013 NVH262013 NLL262013 NBP262013 MRT262013 MHX262013 LYB262013 LOF262013 LEJ262013 KUN262013 KKR262013 KAV262013 JQZ262013 JHD262013 IXH262013 INL262013 IDP262013 HTT262013 HJX262013 HAB262013 GQF262013 GGJ262013 FWN262013 FMR262013 FCV262013 ESZ262013 EJD262013 DZH262013 DPL262013 DFP262013 CVT262013 CLX262013 CCB262013 BSF262013 BIJ262013 AYN262013 AOR262013 AEV262013 UZ262013 LD262013 BH262013 WXP196477 WNT196477 WDX196477 VUB196477 VKF196477 VAJ196477 UQN196477 UGR196477 TWV196477 TMZ196477 TDD196477 STH196477 SJL196477 RZP196477 RPT196477 RFX196477 QWB196477 QMF196477 QCJ196477 PSN196477 PIR196477 OYV196477 OOZ196477 OFD196477 NVH196477 NLL196477 NBP196477 MRT196477 MHX196477 LYB196477 LOF196477 LEJ196477 KUN196477 KKR196477 KAV196477 JQZ196477 JHD196477 IXH196477 INL196477 IDP196477 HTT196477 HJX196477 HAB196477 GQF196477 GGJ196477 FWN196477 FMR196477 FCV196477 ESZ196477 EJD196477 DZH196477 DPL196477 DFP196477 CVT196477 CLX196477 CCB196477 BSF196477 BIJ196477 AYN196477 AOR196477 AEV196477 UZ196477 LD196477 BH196477 WXP130941 WNT130941 WDX130941 VUB130941 VKF130941 VAJ130941 UQN130941 UGR130941 TWV130941 TMZ130941 TDD130941 STH130941 SJL130941 RZP130941 RPT130941 RFX130941 QWB130941 QMF130941 QCJ130941 PSN130941 PIR130941 OYV130941 OOZ130941 OFD130941 NVH130941 NLL130941 NBP130941 MRT130941 MHX130941 LYB130941 LOF130941 LEJ130941 KUN130941 KKR130941 KAV130941 JQZ130941 JHD130941 IXH130941 INL130941 IDP130941 HTT130941 HJX130941 HAB130941 GQF130941 GGJ130941 FWN130941 FMR130941 FCV130941 ESZ130941 EJD130941 DZH130941 DPL130941 DFP130941 CVT130941 CLX130941 CCB130941 BSF130941 BIJ130941 AYN130941 AOR130941 AEV130941 UZ130941 LD130941 BH130941 WXP65405 WNT65405 WDX65405 VUB65405 VKF65405 VAJ65405 UQN65405 UGR65405 TWV65405 TMZ65405 TDD65405 STH65405 SJL65405 RZP65405 RPT65405 RFX65405 QWB65405 QMF65405 QCJ65405 PSN65405 PIR65405 OYV65405 OOZ65405 OFD65405 NVH65405 NLL65405 NBP65405 MRT65405 MHX65405 LYB65405 LOF65405 LEJ65405 KUN65405 KKR65405 KAV65405 JQZ65405 JHD65405 IXH65405 INL65405 IDP65405 HTT65405 HJX65405 HAB65405 GQF65405 GGJ65405 FWN65405 FMR65405 FCV65405 ESZ65405 EJD65405 DZH65405 DPL65405 DFP65405 CVT65405 CLX65405 CCB65405 BSF65405 BIJ65405 AYN65405 AOR65405 AEV65405 UZ65405 LD65405 BH65405 WXP12 WNT12 WDX12 VUB12 VKF12 VAJ12 UQN12 UGR12 TWV12 TMZ12 TDD12 STH12 SJL12 RZP12 RPT12 RFX12 QWB12 QMF12 QCJ12 PSN12 PIR12 OYV12 OOZ12 OFD12 NVH12 NLL12 NBP12 MRT12 MHX12 LYB12 LOF12 LEJ12 KUN12 KKR12 KAV12 JQZ12 JHD12 IXH12 INL12 IDP12 HTT12 HJX12 HAB12 GQF12 GGJ12 FWN12 FMR12 FCV12 ESZ12 EJD12 DZH12 DPL12 DFP12 CVT12 CLX12 CCB12 BSF12 BIJ12 AYN12 AOR12 AEV12 UZ12 LD12">
      <formula1>1</formula1>
    </dataValidation>
    <dataValidation type="whole" operator="equal" allowBlank="1" showInputMessage="1" showErrorMessage="1" errorTitle="El documento es normal" error="Valor no valido" prompt="Conforme a la fecha de la oficialía de partes, el documento es ordinario cuando se recibió antes del día 20 de diciembre, capturar 1 si se requiere seleccionar esta opción." sqref="WXP982907 WNT982907 WDX982907 VUB982907 VKF982907 VAJ982907 UQN982907 UGR982907 TWV982907 TMZ982907 TDD982907 STH982907 SJL982907 RZP982907 RPT982907 RFX982907 QWB982907 QMF982907 QCJ982907 PSN982907 PIR982907 OYV982907 OOZ982907 OFD982907 NVH982907 NLL982907 NBP982907 MRT982907 MHX982907 LYB982907 LOF982907 LEJ982907 KUN982907 KKR982907 KAV982907 JQZ982907 JHD982907 IXH982907 INL982907 IDP982907 HTT982907 HJX982907 HAB982907 GQF982907 GGJ982907 FWN982907 FMR982907 FCV982907 ESZ982907 EJD982907 DZH982907 DPL982907 DFP982907 CVT982907 CLX982907 CCB982907 BSF982907 BIJ982907 AYN982907 AOR982907 AEV982907 UZ982907 LD982907 BH982907 WXP917371 WNT917371 WDX917371 VUB917371 VKF917371 VAJ917371 UQN917371 UGR917371 TWV917371 TMZ917371 TDD917371 STH917371 SJL917371 RZP917371 RPT917371 RFX917371 QWB917371 QMF917371 QCJ917371 PSN917371 PIR917371 OYV917371 OOZ917371 OFD917371 NVH917371 NLL917371 NBP917371 MRT917371 MHX917371 LYB917371 LOF917371 LEJ917371 KUN917371 KKR917371 KAV917371 JQZ917371 JHD917371 IXH917371 INL917371 IDP917371 HTT917371 HJX917371 HAB917371 GQF917371 GGJ917371 FWN917371 FMR917371 FCV917371 ESZ917371 EJD917371 DZH917371 DPL917371 DFP917371 CVT917371 CLX917371 CCB917371 BSF917371 BIJ917371 AYN917371 AOR917371 AEV917371 UZ917371 LD917371 BH917371 WXP851835 WNT851835 WDX851835 VUB851835 VKF851835 VAJ851835 UQN851835 UGR851835 TWV851835 TMZ851835 TDD851835 STH851835 SJL851835 RZP851835 RPT851835 RFX851835 QWB851835 QMF851835 QCJ851835 PSN851835 PIR851835 OYV851835 OOZ851835 OFD851835 NVH851835 NLL851835 NBP851835 MRT851835 MHX851835 LYB851835 LOF851835 LEJ851835 KUN851835 KKR851835 KAV851835 JQZ851835 JHD851835 IXH851835 INL851835 IDP851835 HTT851835 HJX851835 HAB851835 GQF851835 GGJ851835 FWN851835 FMR851835 FCV851835 ESZ851835 EJD851835 DZH851835 DPL851835 DFP851835 CVT851835 CLX851835 CCB851835 BSF851835 BIJ851835 AYN851835 AOR851835 AEV851835 UZ851835 LD851835 BH851835 WXP786299 WNT786299 WDX786299 VUB786299 VKF786299 VAJ786299 UQN786299 UGR786299 TWV786299 TMZ786299 TDD786299 STH786299 SJL786299 RZP786299 RPT786299 RFX786299 QWB786299 QMF786299 QCJ786299 PSN786299 PIR786299 OYV786299 OOZ786299 OFD786299 NVH786299 NLL786299 NBP786299 MRT786299 MHX786299 LYB786299 LOF786299 LEJ786299 KUN786299 KKR786299 KAV786299 JQZ786299 JHD786299 IXH786299 INL786299 IDP786299 HTT786299 HJX786299 HAB786299 GQF786299 GGJ786299 FWN786299 FMR786299 FCV786299 ESZ786299 EJD786299 DZH786299 DPL786299 DFP786299 CVT786299 CLX786299 CCB786299 BSF786299 BIJ786299 AYN786299 AOR786299 AEV786299 UZ786299 LD786299 BH786299 WXP720763 WNT720763 WDX720763 VUB720763 VKF720763 VAJ720763 UQN720763 UGR720763 TWV720763 TMZ720763 TDD720763 STH720763 SJL720763 RZP720763 RPT720763 RFX720763 QWB720763 QMF720763 QCJ720763 PSN720763 PIR720763 OYV720763 OOZ720763 OFD720763 NVH720763 NLL720763 NBP720763 MRT720763 MHX720763 LYB720763 LOF720763 LEJ720763 KUN720763 KKR720763 KAV720763 JQZ720763 JHD720763 IXH720763 INL720763 IDP720763 HTT720763 HJX720763 HAB720763 GQF720763 GGJ720763 FWN720763 FMR720763 FCV720763 ESZ720763 EJD720763 DZH720763 DPL720763 DFP720763 CVT720763 CLX720763 CCB720763 BSF720763 BIJ720763 AYN720763 AOR720763 AEV720763 UZ720763 LD720763 BH720763 WXP655227 WNT655227 WDX655227 VUB655227 VKF655227 VAJ655227 UQN655227 UGR655227 TWV655227 TMZ655227 TDD655227 STH655227 SJL655227 RZP655227 RPT655227 RFX655227 QWB655227 QMF655227 QCJ655227 PSN655227 PIR655227 OYV655227 OOZ655227 OFD655227 NVH655227 NLL655227 NBP655227 MRT655227 MHX655227 LYB655227 LOF655227 LEJ655227 KUN655227 KKR655227 KAV655227 JQZ655227 JHD655227 IXH655227 INL655227 IDP655227 HTT655227 HJX655227 HAB655227 GQF655227 GGJ655227 FWN655227 FMR655227 FCV655227 ESZ655227 EJD655227 DZH655227 DPL655227 DFP655227 CVT655227 CLX655227 CCB655227 BSF655227 BIJ655227 AYN655227 AOR655227 AEV655227 UZ655227 LD655227 BH655227 WXP589691 WNT589691 WDX589691 VUB589691 VKF589691 VAJ589691 UQN589691 UGR589691 TWV589691 TMZ589691 TDD589691 STH589691 SJL589691 RZP589691 RPT589691 RFX589691 QWB589691 QMF589691 QCJ589691 PSN589691 PIR589691 OYV589691 OOZ589691 OFD589691 NVH589691 NLL589691 NBP589691 MRT589691 MHX589691 LYB589691 LOF589691 LEJ589691 KUN589691 KKR589691 KAV589691 JQZ589691 JHD589691 IXH589691 INL589691 IDP589691 HTT589691 HJX589691 HAB589691 GQF589691 GGJ589691 FWN589691 FMR589691 FCV589691 ESZ589691 EJD589691 DZH589691 DPL589691 DFP589691 CVT589691 CLX589691 CCB589691 BSF589691 BIJ589691 AYN589691 AOR589691 AEV589691 UZ589691 LD589691 BH589691 WXP524155 WNT524155 WDX524155 VUB524155 VKF524155 VAJ524155 UQN524155 UGR524155 TWV524155 TMZ524155 TDD524155 STH524155 SJL524155 RZP524155 RPT524155 RFX524155 QWB524155 QMF524155 QCJ524155 PSN524155 PIR524155 OYV524155 OOZ524155 OFD524155 NVH524155 NLL524155 NBP524155 MRT524155 MHX524155 LYB524155 LOF524155 LEJ524155 KUN524155 KKR524155 KAV524155 JQZ524155 JHD524155 IXH524155 INL524155 IDP524155 HTT524155 HJX524155 HAB524155 GQF524155 GGJ524155 FWN524155 FMR524155 FCV524155 ESZ524155 EJD524155 DZH524155 DPL524155 DFP524155 CVT524155 CLX524155 CCB524155 BSF524155 BIJ524155 AYN524155 AOR524155 AEV524155 UZ524155 LD524155 BH524155 WXP458619 WNT458619 WDX458619 VUB458619 VKF458619 VAJ458619 UQN458619 UGR458619 TWV458619 TMZ458619 TDD458619 STH458619 SJL458619 RZP458619 RPT458619 RFX458619 QWB458619 QMF458619 QCJ458619 PSN458619 PIR458619 OYV458619 OOZ458619 OFD458619 NVH458619 NLL458619 NBP458619 MRT458619 MHX458619 LYB458619 LOF458619 LEJ458619 KUN458619 KKR458619 KAV458619 JQZ458619 JHD458619 IXH458619 INL458619 IDP458619 HTT458619 HJX458619 HAB458619 GQF458619 GGJ458619 FWN458619 FMR458619 FCV458619 ESZ458619 EJD458619 DZH458619 DPL458619 DFP458619 CVT458619 CLX458619 CCB458619 BSF458619 BIJ458619 AYN458619 AOR458619 AEV458619 UZ458619 LD458619 BH458619 WXP393083 WNT393083 WDX393083 VUB393083 VKF393083 VAJ393083 UQN393083 UGR393083 TWV393083 TMZ393083 TDD393083 STH393083 SJL393083 RZP393083 RPT393083 RFX393083 QWB393083 QMF393083 QCJ393083 PSN393083 PIR393083 OYV393083 OOZ393083 OFD393083 NVH393083 NLL393083 NBP393083 MRT393083 MHX393083 LYB393083 LOF393083 LEJ393083 KUN393083 KKR393083 KAV393083 JQZ393083 JHD393083 IXH393083 INL393083 IDP393083 HTT393083 HJX393083 HAB393083 GQF393083 GGJ393083 FWN393083 FMR393083 FCV393083 ESZ393083 EJD393083 DZH393083 DPL393083 DFP393083 CVT393083 CLX393083 CCB393083 BSF393083 BIJ393083 AYN393083 AOR393083 AEV393083 UZ393083 LD393083 BH393083 WXP327547 WNT327547 WDX327547 VUB327547 VKF327547 VAJ327547 UQN327547 UGR327547 TWV327547 TMZ327547 TDD327547 STH327547 SJL327547 RZP327547 RPT327547 RFX327547 QWB327547 QMF327547 QCJ327547 PSN327547 PIR327547 OYV327547 OOZ327547 OFD327547 NVH327547 NLL327547 NBP327547 MRT327547 MHX327547 LYB327547 LOF327547 LEJ327547 KUN327547 KKR327547 KAV327547 JQZ327547 JHD327547 IXH327547 INL327547 IDP327547 HTT327547 HJX327547 HAB327547 GQF327547 GGJ327547 FWN327547 FMR327547 FCV327547 ESZ327547 EJD327547 DZH327547 DPL327547 DFP327547 CVT327547 CLX327547 CCB327547 BSF327547 BIJ327547 AYN327547 AOR327547 AEV327547 UZ327547 LD327547 BH327547 WXP262011 WNT262011 WDX262011 VUB262011 VKF262011 VAJ262011 UQN262011 UGR262011 TWV262011 TMZ262011 TDD262011 STH262011 SJL262011 RZP262011 RPT262011 RFX262011 QWB262011 QMF262011 QCJ262011 PSN262011 PIR262011 OYV262011 OOZ262011 OFD262011 NVH262011 NLL262011 NBP262011 MRT262011 MHX262011 LYB262011 LOF262011 LEJ262011 KUN262011 KKR262011 KAV262011 JQZ262011 JHD262011 IXH262011 INL262011 IDP262011 HTT262011 HJX262011 HAB262011 GQF262011 GGJ262011 FWN262011 FMR262011 FCV262011 ESZ262011 EJD262011 DZH262011 DPL262011 DFP262011 CVT262011 CLX262011 CCB262011 BSF262011 BIJ262011 AYN262011 AOR262011 AEV262011 UZ262011 LD262011 BH262011 WXP196475 WNT196475 WDX196475 VUB196475 VKF196475 VAJ196475 UQN196475 UGR196475 TWV196475 TMZ196475 TDD196475 STH196475 SJL196475 RZP196475 RPT196475 RFX196475 QWB196475 QMF196475 QCJ196475 PSN196475 PIR196475 OYV196475 OOZ196475 OFD196475 NVH196475 NLL196475 NBP196475 MRT196475 MHX196475 LYB196475 LOF196475 LEJ196475 KUN196475 KKR196475 KAV196475 JQZ196475 JHD196475 IXH196475 INL196475 IDP196475 HTT196475 HJX196475 HAB196475 GQF196475 GGJ196475 FWN196475 FMR196475 FCV196475 ESZ196475 EJD196475 DZH196475 DPL196475 DFP196475 CVT196475 CLX196475 CCB196475 BSF196475 BIJ196475 AYN196475 AOR196475 AEV196475 UZ196475 LD196475 BH196475 WXP130939 WNT130939 WDX130939 VUB130939 VKF130939 VAJ130939 UQN130939 UGR130939 TWV130939 TMZ130939 TDD130939 STH130939 SJL130939 RZP130939 RPT130939 RFX130939 QWB130939 QMF130939 QCJ130939 PSN130939 PIR130939 OYV130939 OOZ130939 OFD130939 NVH130939 NLL130939 NBP130939 MRT130939 MHX130939 LYB130939 LOF130939 LEJ130939 KUN130939 KKR130939 KAV130939 JQZ130939 JHD130939 IXH130939 INL130939 IDP130939 HTT130939 HJX130939 HAB130939 GQF130939 GGJ130939 FWN130939 FMR130939 FCV130939 ESZ130939 EJD130939 DZH130939 DPL130939 DFP130939 CVT130939 CLX130939 CCB130939 BSF130939 BIJ130939 AYN130939 AOR130939 AEV130939 UZ130939 LD130939 BH130939 WXP65403 WNT65403 WDX65403 VUB65403 VKF65403 VAJ65403 UQN65403 UGR65403 TWV65403 TMZ65403 TDD65403 STH65403 SJL65403 RZP65403 RPT65403 RFX65403 QWB65403 QMF65403 QCJ65403 PSN65403 PIR65403 OYV65403 OOZ65403 OFD65403 NVH65403 NLL65403 NBP65403 MRT65403 MHX65403 LYB65403 LOF65403 LEJ65403 KUN65403 KKR65403 KAV65403 JQZ65403 JHD65403 IXH65403 INL65403 IDP65403 HTT65403 HJX65403 HAB65403 GQF65403 GGJ65403 FWN65403 FMR65403 FCV65403 ESZ65403 EJD65403 DZH65403 DPL65403 DFP65403 CVT65403 CLX65403 CCB65403 BSF65403 BIJ65403 AYN65403 AOR65403 AEV65403 UZ65403 LD65403 BH65403 WXP10 WNT10 WDX10 VUB10 VKF10 VAJ10 UQN10 UGR10 TWV10 TMZ10 TDD10 STH10 SJL10 RZP10 RPT10 RFX10 QWB10 QMF10 QCJ10 PSN10 PIR10 OYV10 OOZ10 OFD10 NVH10 NLL10 NBP10 MRT10 MHX10 LYB10 LOF10 LEJ10 KUN10 KKR10 KAV10 JQZ10 JHD10 IXH10 INL10 IDP10 HTT10 HJX10 HAB10 GQF10 GGJ10 FWN10 FMR10 FCV10 ESZ10 EJD10 DZH10 DPL10 DFP10 CVT10 CLX10 CCB10 BSF10 BIJ10 AYN10 AOR10 AEV10 UZ10 LD10">
      <formula1>1</formula1>
    </dataValidation>
    <dataValidation type="whole" operator="equal" allowBlank="1" showInputMessage="1" showErrorMessage="1" errorTitle="El documento es normal" error="Valor no valido" prompt="El oficio del municipio está firmado por el encargado de la Hacienda Pública Municipal, capturar 1 si se requiere seleccionar esta opción." sqref="WWF982921 WMJ982921 WCN982921 VSR982921 VIV982921 UYZ982921 UPD982921 UFH982921 TVL982921 TLP982921 TBT982921 SRX982921 SIB982921 RYF982921 ROJ982921 REN982921 QUR982921 QKV982921 QAZ982921 PRD982921 PHH982921 OXL982921 ONP982921 ODT982921 NTX982921 NKB982921 NAF982921 MQJ982921 MGN982921 LWR982921 LMV982921 LCZ982921 KTD982921 KJH982921 JZL982921 JPP982921 JFT982921 IVX982921 IMB982921 ICF982921 HSJ982921 HIN982921 GYR982921 GOV982921 GEZ982921 FVD982921 FLH982921 FBL982921 ERP982921 EHT982921 DXX982921 DOB982921 DEF982921 CUJ982921 CKN982921 CAR982921 BQV982921 BGZ982921 AXD982921 ANH982921 ADL982921 TP982921 JT982921 X982921 WWF917385 WMJ917385 WCN917385 VSR917385 VIV917385 UYZ917385 UPD917385 UFH917385 TVL917385 TLP917385 TBT917385 SRX917385 SIB917385 RYF917385 ROJ917385 REN917385 QUR917385 QKV917385 QAZ917385 PRD917385 PHH917385 OXL917385 ONP917385 ODT917385 NTX917385 NKB917385 NAF917385 MQJ917385 MGN917385 LWR917385 LMV917385 LCZ917385 KTD917385 KJH917385 JZL917385 JPP917385 JFT917385 IVX917385 IMB917385 ICF917385 HSJ917385 HIN917385 GYR917385 GOV917385 GEZ917385 FVD917385 FLH917385 FBL917385 ERP917385 EHT917385 DXX917385 DOB917385 DEF917385 CUJ917385 CKN917385 CAR917385 BQV917385 BGZ917385 AXD917385 ANH917385 ADL917385 TP917385 JT917385 X917385 WWF851849 WMJ851849 WCN851849 VSR851849 VIV851849 UYZ851849 UPD851849 UFH851849 TVL851849 TLP851849 TBT851849 SRX851849 SIB851849 RYF851849 ROJ851849 REN851849 QUR851849 QKV851849 QAZ851849 PRD851849 PHH851849 OXL851849 ONP851849 ODT851849 NTX851849 NKB851849 NAF851849 MQJ851849 MGN851849 LWR851849 LMV851849 LCZ851849 KTD851849 KJH851849 JZL851849 JPP851849 JFT851849 IVX851849 IMB851849 ICF851849 HSJ851849 HIN851849 GYR851849 GOV851849 GEZ851849 FVD851849 FLH851849 FBL851849 ERP851849 EHT851849 DXX851849 DOB851849 DEF851849 CUJ851849 CKN851849 CAR851849 BQV851849 BGZ851849 AXD851849 ANH851849 ADL851849 TP851849 JT851849 X851849 WWF786313 WMJ786313 WCN786313 VSR786313 VIV786313 UYZ786313 UPD786313 UFH786313 TVL786313 TLP786313 TBT786313 SRX786313 SIB786313 RYF786313 ROJ786313 REN786313 QUR786313 QKV786313 QAZ786313 PRD786313 PHH786313 OXL786313 ONP786313 ODT786313 NTX786313 NKB786313 NAF786313 MQJ786313 MGN786313 LWR786313 LMV786313 LCZ786313 KTD786313 KJH786313 JZL786313 JPP786313 JFT786313 IVX786313 IMB786313 ICF786313 HSJ786313 HIN786313 GYR786313 GOV786313 GEZ786313 FVD786313 FLH786313 FBL786313 ERP786313 EHT786313 DXX786313 DOB786313 DEF786313 CUJ786313 CKN786313 CAR786313 BQV786313 BGZ786313 AXD786313 ANH786313 ADL786313 TP786313 JT786313 X786313 WWF720777 WMJ720777 WCN720777 VSR720777 VIV720777 UYZ720777 UPD720777 UFH720777 TVL720777 TLP720777 TBT720777 SRX720777 SIB720777 RYF720777 ROJ720777 REN720777 QUR720777 QKV720777 QAZ720777 PRD720777 PHH720777 OXL720777 ONP720777 ODT720777 NTX720777 NKB720777 NAF720777 MQJ720777 MGN720777 LWR720777 LMV720777 LCZ720777 KTD720777 KJH720777 JZL720777 JPP720777 JFT720777 IVX720777 IMB720777 ICF720777 HSJ720777 HIN720777 GYR720777 GOV720777 GEZ720777 FVD720777 FLH720777 FBL720777 ERP720777 EHT720777 DXX720777 DOB720777 DEF720777 CUJ720777 CKN720777 CAR720777 BQV720777 BGZ720777 AXD720777 ANH720777 ADL720777 TP720777 JT720777 X720777 WWF655241 WMJ655241 WCN655241 VSR655241 VIV655241 UYZ655241 UPD655241 UFH655241 TVL655241 TLP655241 TBT655241 SRX655241 SIB655241 RYF655241 ROJ655241 REN655241 QUR655241 QKV655241 QAZ655241 PRD655241 PHH655241 OXL655241 ONP655241 ODT655241 NTX655241 NKB655241 NAF655241 MQJ655241 MGN655241 LWR655241 LMV655241 LCZ655241 KTD655241 KJH655241 JZL655241 JPP655241 JFT655241 IVX655241 IMB655241 ICF655241 HSJ655241 HIN655241 GYR655241 GOV655241 GEZ655241 FVD655241 FLH655241 FBL655241 ERP655241 EHT655241 DXX655241 DOB655241 DEF655241 CUJ655241 CKN655241 CAR655241 BQV655241 BGZ655241 AXD655241 ANH655241 ADL655241 TP655241 JT655241 X655241 WWF589705 WMJ589705 WCN589705 VSR589705 VIV589705 UYZ589705 UPD589705 UFH589705 TVL589705 TLP589705 TBT589705 SRX589705 SIB589705 RYF589705 ROJ589705 REN589705 QUR589705 QKV589705 QAZ589705 PRD589705 PHH589705 OXL589705 ONP589705 ODT589705 NTX589705 NKB589705 NAF589705 MQJ589705 MGN589705 LWR589705 LMV589705 LCZ589705 KTD589705 KJH589705 JZL589705 JPP589705 JFT589705 IVX589705 IMB589705 ICF589705 HSJ589705 HIN589705 GYR589705 GOV589705 GEZ589705 FVD589705 FLH589705 FBL589705 ERP589705 EHT589705 DXX589705 DOB589705 DEF589705 CUJ589705 CKN589705 CAR589705 BQV589705 BGZ589705 AXD589705 ANH589705 ADL589705 TP589705 JT589705 X589705 WWF524169 WMJ524169 WCN524169 VSR524169 VIV524169 UYZ524169 UPD524169 UFH524169 TVL524169 TLP524169 TBT524169 SRX524169 SIB524169 RYF524169 ROJ524169 REN524169 QUR524169 QKV524169 QAZ524169 PRD524169 PHH524169 OXL524169 ONP524169 ODT524169 NTX524169 NKB524169 NAF524169 MQJ524169 MGN524169 LWR524169 LMV524169 LCZ524169 KTD524169 KJH524169 JZL524169 JPP524169 JFT524169 IVX524169 IMB524169 ICF524169 HSJ524169 HIN524169 GYR524169 GOV524169 GEZ524169 FVD524169 FLH524169 FBL524169 ERP524169 EHT524169 DXX524169 DOB524169 DEF524169 CUJ524169 CKN524169 CAR524169 BQV524169 BGZ524169 AXD524169 ANH524169 ADL524169 TP524169 JT524169 X524169 WWF458633 WMJ458633 WCN458633 VSR458633 VIV458633 UYZ458633 UPD458633 UFH458633 TVL458633 TLP458633 TBT458633 SRX458633 SIB458633 RYF458633 ROJ458633 REN458633 QUR458633 QKV458633 QAZ458633 PRD458633 PHH458633 OXL458633 ONP458633 ODT458633 NTX458633 NKB458633 NAF458633 MQJ458633 MGN458633 LWR458633 LMV458633 LCZ458633 KTD458633 KJH458633 JZL458633 JPP458633 JFT458633 IVX458633 IMB458633 ICF458633 HSJ458633 HIN458633 GYR458633 GOV458633 GEZ458633 FVD458633 FLH458633 FBL458633 ERP458633 EHT458633 DXX458633 DOB458633 DEF458633 CUJ458633 CKN458633 CAR458633 BQV458633 BGZ458633 AXD458633 ANH458633 ADL458633 TP458633 JT458633 X458633 WWF393097 WMJ393097 WCN393097 VSR393097 VIV393097 UYZ393097 UPD393097 UFH393097 TVL393097 TLP393097 TBT393097 SRX393097 SIB393097 RYF393097 ROJ393097 REN393097 QUR393097 QKV393097 QAZ393097 PRD393097 PHH393097 OXL393097 ONP393097 ODT393097 NTX393097 NKB393097 NAF393097 MQJ393097 MGN393097 LWR393097 LMV393097 LCZ393097 KTD393097 KJH393097 JZL393097 JPP393097 JFT393097 IVX393097 IMB393097 ICF393097 HSJ393097 HIN393097 GYR393097 GOV393097 GEZ393097 FVD393097 FLH393097 FBL393097 ERP393097 EHT393097 DXX393097 DOB393097 DEF393097 CUJ393097 CKN393097 CAR393097 BQV393097 BGZ393097 AXD393097 ANH393097 ADL393097 TP393097 JT393097 X393097 WWF327561 WMJ327561 WCN327561 VSR327561 VIV327561 UYZ327561 UPD327561 UFH327561 TVL327561 TLP327561 TBT327561 SRX327561 SIB327561 RYF327561 ROJ327561 REN327561 QUR327561 QKV327561 QAZ327561 PRD327561 PHH327561 OXL327561 ONP327561 ODT327561 NTX327561 NKB327561 NAF327561 MQJ327561 MGN327561 LWR327561 LMV327561 LCZ327561 KTD327561 KJH327561 JZL327561 JPP327561 JFT327561 IVX327561 IMB327561 ICF327561 HSJ327561 HIN327561 GYR327561 GOV327561 GEZ327561 FVD327561 FLH327561 FBL327561 ERP327561 EHT327561 DXX327561 DOB327561 DEF327561 CUJ327561 CKN327561 CAR327561 BQV327561 BGZ327561 AXD327561 ANH327561 ADL327561 TP327561 JT327561 X327561 WWF262025 WMJ262025 WCN262025 VSR262025 VIV262025 UYZ262025 UPD262025 UFH262025 TVL262025 TLP262025 TBT262025 SRX262025 SIB262025 RYF262025 ROJ262025 REN262025 QUR262025 QKV262025 QAZ262025 PRD262025 PHH262025 OXL262025 ONP262025 ODT262025 NTX262025 NKB262025 NAF262025 MQJ262025 MGN262025 LWR262025 LMV262025 LCZ262025 KTD262025 KJH262025 JZL262025 JPP262025 JFT262025 IVX262025 IMB262025 ICF262025 HSJ262025 HIN262025 GYR262025 GOV262025 GEZ262025 FVD262025 FLH262025 FBL262025 ERP262025 EHT262025 DXX262025 DOB262025 DEF262025 CUJ262025 CKN262025 CAR262025 BQV262025 BGZ262025 AXD262025 ANH262025 ADL262025 TP262025 JT262025 X262025 WWF196489 WMJ196489 WCN196489 VSR196489 VIV196489 UYZ196489 UPD196489 UFH196489 TVL196489 TLP196489 TBT196489 SRX196489 SIB196489 RYF196489 ROJ196489 REN196489 QUR196489 QKV196489 QAZ196489 PRD196489 PHH196489 OXL196489 ONP196489 ODT196489 NTX196489 NKB196489 NAF196489 MQJ196489 MGN196489 LWR196489 LMV196489 LCZ196489 KTD196489 KJH196489 JZL196489 JPP196489 JFT196489 IVX196489 IMB196489 ICF196489 HSJ196489 HIN196489 GYR196489 GOV196489 GEZ196489 FVD196489 FLH196489 FBL196489 ERP196489 EHT196489 DXX196489 DOB196489 DEF196489 CUJ196489 CKN196489 CAR196489 BQV196489 BGZ196489 AXD196489 ANH196489 ADL196489 TP196489 JT196489 X196489 WWF130953 WMJ130953 WCN130953 VSR130953 VIV130953 UYZ130953 UPD130953 UFH130953 TVL130953 TLP130953 TBT130953 SRX130953 SIB130953 RYF130953 ROJ130953 REN130953 QUR130953 QKV130953 QAZ130953 PRD130953 PHH130953 OXL130953 ONP130953 ODT130953 NTX130953 NKB130953 NAF130953 MQJ130953 MGN130953 LWR130953 LMV130953 LCZ130953 KTD130953 KJH130953 JZL130953 JPP130953 JFT130953 IVX130953 IMB130953 ICF130953 HSJ130953 HIN130953 GYR130953 GOV130953 GEZ130953 FVD130953 FLH130953 FBL130953 ERP130953 EHT130953 DXX130953 DOB130953 DEF130953 CUJ130953 CKN130953 CAR130953 BQV130953 BGZ130953 AXD130953 ANH130953 ADL130953 TP130953 JT130953 X130953 WWF65417 WMJ65417 WCN65417 VSR65417 VIV65417 UYZ65417 UPD65417 UFH65417 TVL65417 TLP65417 TBT65417 SRX65417 SIB65417 RYF65417 ROJ65417 REN65417 QUR65417 QKV65417 QAZ65417 PRD65417 PHH65417 OXL65417 ONP65417 ODT65417 NTX65417 NKB65417 NAF65417 MQJ65417 MGN65417 LWR65417 LMV65417 LCZ65417 KTD65417 KJH65417 JZL65417 JPP65417 JFT65417 IVX65417 IMB65417 ICF65417 HSJ65417 HIN65417 GYR65417 GOV65417 GEZ65417 FVD65417 FLH65417 FBL65417 ERP65417 EHT65417 DXX65417 DOB65417 DEF65417 CUJ65417 CKN65417 CAR65417 BQV65417 BGZ65417 AXD65417 ANH65417 ADL65417 TP65417 JT65417 X65417 WWF24 WMJ24 WCN24 VSR24 VIV24 UYZ24 UPD24 UFH24 TVL24 TLP24 TBT24 SRX24 SIB24 RYF24 ROJ24 REN24 QUR24 QKV24 QAZ24 PRD24 PHH24 OXL24 ONP24 ODT24 NTX24 NKB24 NAF24 MQJ24 MGN24 LWR24 LMV24 LCZ24 KTD24 KJH24 JZL24 JPP24 JFT24 IVX24 IMB24 ICF24 HSJ24 HIN24 GYR24 GOV24 GEZ24 FVD24 FLH24 FBL24 ERP24 EHT24 DXX24 DOB24 DEF24 CUJ24 CKN24 CAR24 BQV24 BGZ24 AXD24 ANH24 ADL24 TP24 JT24">
      <formula1>1</formula1>
    </dataValidation>
    <dataValidation type="whole" operator="equal" allowBlank="1" showInputMessage="1" showErrorMessage="1" errorTitle="El documento es normal" error="Valor no valido" prompt="El oficio del municipio está firmado por el Presidente Municipal, capturar 1 si se requiere seleccionar esta opción." sqref="WWF982919 WMJ982919 WCN982919 VSR982919 VIV982919 UYZ982919 UPD982919 UFH982919 TVL982919 TLP982919 TBT982919 SRX982919 SIB982919 RYF982919 ROJ982919 REN982919 QUR982919 QKV982919 QAZ982919 PRD982919 PHH982919 OXL982919 ONP982919 ODT982919 NTX982919 NKB982919 NAF982919 MQJ982919 MGN982919 LWR982919 LMV982919 LCZ982919 KTD982919 KJH982919 JZL982919 JPP982919 JFT982919 IVX982919 IMB982919 ICF982919 HSJ982919 HIN982919 GYR982919 GOV982919 GEZ982919 FVD982919 FLH982919 FBL982919 ERP982919 EHT982919 DXX982919 DOB982919 DEF982919 CUJ982919 CKN982919 CAR982919 BQV982919 BGZ982919 AXD982919 ANH982919 ADL982919 TP982919 JT982919 X982919 WWF917383 WMJ917383 WCN917383 VSR917383 VIV917383 UYZ917383 UPD917383 UFH917383 TVL917383 TLP917383 TBT917383 SRX917383 SIB917383 RYF917383 ROJ917383 REN917383 QUR917383 QKV917383 QAZ917383 PRD917383 PHH917383 OXL917383 ONP917383 ODT917383 NTX917383 NKB917383 NAF917383 MQJ917383 MGN917383 LWR917383 LMV917383 LCZ917383 KTD917383 KJH917383 JZL917383 JPP917383 JFT917383 IVX917383 IMB917383 ICF917383 HSJ917383 HIN917383 GYR917383 GOV917383 GEZ917383 FVD917383 FLH917383 FBL917383 ERP917383 EHT917383 DXX917383 DOB917383 DEF917383 CUJ917383 CKN917383 CAR917383 BQV917383 BGZ917383 AXD917383 ANH917383 ADL917383 TP917383 JT917383 X917383 WWF851847 WMJ851847 WCN851847 VSR851847 VIV851847 UYZ851847 UPD851847 UFH851847 TVL851847 TLP851847 TBT851847 SRX851847 SIB851847 RYF851847 ROJ851847 REN851847 QUR851847 QKV851847 QAZ851847 PRD851847 PHH851847 OXL851847 ONP851847 ODT851847 NTX851847 NKB851847 NAF851847 MQJ851847 MGN851847 LWR851847 LMV851847 LCZ851847 KTD851847 KJH851847 JZL851847 JPP851847 JFT851847 IVX851847 IMB851847 ICF851847 HSJ851847 HIN851847 GYR851847 GOV851847 GEZ851847 FVD851847 FLH851847 FBL851847 ERP851847 EHT851847 DXX851847 DOB851847 DEF851847 CUJ851847 CKN851847 CAR851847 BQV851847 BGZ851847 AXD851847 ANH851847 ADL851847 TP851847 JT851847 X851847 WWF786311 WMJ786311 WCN786311 VSR786311 VIV786311 UYZ786311 UPD786311 UFH786311 TVL786311 TLP786311 TBT786311 SRX786311 SIB786311 RYF786311 ROJ786311 REN786311 QUR786311 QKV786311 QAZ786311 PRD786311 PHH786311 OXL786311 ONP786311 ODT786311 NTX786311 NKB786311 NAF786311 MQJ786311 MGN786311 LWR786311 LMV786311 LCZ786311 KTD786311 KJH786311 JZL786311 JPP786311 JFT786311 IVX786311 IMB786311 ICF786311 HSJ786311 HIN786311 GYR786311 GOV786311 GEZ786311 FVD786311 FLH786311 FBL786311 ERP786311 EHT786311 DXX786311 DOB786311 DEF786311 CUJ786311 CKN786311 CAR786311 BQV786311 BGZ786311 AXD786311 ANH786311 ADL786311 TP786311 JT786311 X786311 WWF720775 WMJ720775 WCN720775 VSR720775 VIV720775 UYZ720775 UPD720775 UFH720775 TVL720775 TLP720775 TBT720775 SRX720775 SIB720775 RYF720775 ROJ720775 REN720775 QUR720775 QKV720775 QAZ720775 PRD720775 PHH720775 OXL720775 ONP720775 ODT720775 NTX720775 NKB720775 NAF720775 MQJ720775 MGN720775 LWR720775 LMV720775 LCZ720775 KTD720775 KJH720775 JZL720775 JPP720775 JFT720775 IVX720775 IMB720775 ICF720775 HSJ720775 HIN720775 GYR720775 GOV720775 GEZ720775 FVD720775 FLH720775 FBL720775 ERP720775 EHT720775 DXX720775 DOB720775 DEF720775 CUJ720775 CKN720775 CAR720775 BQV720775 BGZ720775 AXD720775 ANH720775 ADL720775 TP720775 JT720775 X720775 WWF655239 WMJ655239 WCN655239 VSR655239 VIV655239 UYZ655239 UPD655239 UFH655239 TVL655239 TLP655239 TBT655239 SRX655239 SIB655239 RYF655239 ROJ655239 REN655239 QUR655239 QKV655239 QAZ655239 PRD655239 PHH655239 OXL655239 ONP655239 ODT655239 NTX655239 NKB655239 NAF655239 MQJ655239 MGN655239 LWR655239 LMV655239 LCZ655239 KTD655239 KJH655239 JZL655239 JPP655239 JFT655239 IVX655239 IMB655239 ICF655239 HSJ655239 HIN655239 GYR655239 GOV655239 GEZ655239 FVD655239 FLH655239 FBL655239 ERP655239 EHT655239 DXX655239 DOB655239 DEF655239 CUJ655239 CKN655239 CAR655239 BQV655239 BGZ655239 AXD655239 ANH655239 ADL655239 TP655239 JT655239 X655239 WWF589703 WMJ589703 WCN589703 VSR589703 VIV589703 UYZ589703 UPD589703 UFH589703 TVL589703 TLP589703 TBT589703 SRX589703 SIB589703 RYF589703 ROJ589703 REN589703 QUR589703 QKV589703 QAZ589703 PRD589703 PHH589703 OXL589703 ONP589703 ODT589703 NTX589703 NKB589703 NAF589703 MQJ589703 MGN589703 LWR589703 LMV589703 LCZ589703 KTD589703 KJH589703 JZL589703 JPP589703 JFT589703 IVX589703 IMB589703 ICF589703 HSJ589703 HIN589703 GYR589703 GOV589703 GEZ589703 FVD589703 FLH589703 FBL589703 ERP589703 EHT589703 DXX589703 DOB589703 DEF589703 CUJ589703 CKN589703 CAR589703 BQV589703 BGZ589703 AXD589703 ANH589703 ADL589703 TP589703 JT589703 X589703 WWF524167 WMJ524167 WCN524167 VSR524167 VIV524167 UYZ524167 UPD524167 UFH524167 TVL524167 TLP524167 TBT524167 SRX524167 SIB524167 RYF524167 ROJ524167 REN524167 QUR524167 QKV524167 QAZ524167 PRD524167 PHH524167 OXL524167 ONP524167 ODT524167 NTX524167 NKB524167 NAF524167 MQJ524167 MGN524167 LWR524167 LMV524167 LCZ524167 KTD524167 KJH524167 JZL524167 JPP524167 JFT524167 IVX524167 IMB524167 ICF524167 HSJ524167 HIN524167 GYR524167 GOV524167 GEZ524167 FVD524167 FLH524167 FBL524167 ERP524167 EHT524167 DXX524167 DOB524167 DEF524167 CUJ524167 CKN524167 CAR524167 BQV524167 BGZ524167 AXD524167 ANH524167 ADL524167 TP524167 JT524167 X524167 WWF458631 WMJ458631 WCN458631 VSR458631 VIV458631 UYZ458631 UPD458631 UFH458631 TVL458631 TLP458631 TBT458631 SRX458631 SIB458631 RYF458631 ROJ458631 REN458631 QUR458631 QKV458631 QAZ458631 PRD458631 PHH458631 OXL458631 ONP458631 ODT458631 NTX458631 NKB458631 NAF458631 MQJ458631 MGN458631 LWR458631 LMV458631 LCZ458631 KTD458631 KJH458631 JZL458631 JPP458631 JFT458631 IVX458631 IMB458631 ICF458631 HSJ458631 HIN458631 GYR458631 GOV458631 GEZ458631 FVD458631 FLH458631 FBL458631 ERP458631 EHT458631 DXX458631 DOB458631 DEF458631 CUJ458631 CKN458631 CAR458631 BQV458631 BGZ458631 AXD458631 ANH458631 ADL458631 TP458631 JT458631 X458631 WWF393095 WMJ393095 WCN393095 VSR393095 VIV393095 UYZ393095 UPD393095 UFH393095 TVL393095 TLP393095 TBT393095 SRX393095 SIB393095 RYF393095 ROJ393095 REN393095 QUR393095 QKV393095 QAZ393095 PRD393095 PHH393095 OXL393095 ONP393095 ODT393095 NTX393095 NKB393095 NAF393095 MQJ393095 MGN393095 LWR393095 LMV393095 LCZ393095 KTD393095 KJH393095 JZL393095 JPP393095 JFT393095 IVX393095 IMB393095 ICF393095 HSJ393095 HIN393095 GYR393095 GOV393095 GEZ393095 FVD393095 FLH393095 FBL393095 ERP393095 EHT393095 DXX393095 DOB393095 DEF393095 CUJ393095 CKN393095 CAR393095 BQV393095 BGZ393095 AXD393095 ANH393095 ADL393095 TP393095 JT393095 X393095 WWF327559 WMJ327559 WCN327559 VSR327559 VIV327559 UYZ327559 UPD327559 UFH327559 TVL327559 TLP327559 TBT327559 SRX327559 SIB327559 RYF327559 ROJ327559 REN327559 QUR327559 QKV327559 QAZ327559 PRD327559 PHH327559 OXL327559 ONP327559 ODT327559 NTX327559 NKB327559 NAF327559 MQJ327559 MGN327559 LWR327559 LMV327559 LCZ327559 KTD327559 KJH327559 JZL327559 JPP327559 JFT327559 IVX327559 IMB327559 ICF327559 HSJ327559 HIN327559 GYR327559 GOV327559 GEZ327559 FVD327559 FLH327559 FBL327559 ERP327559 EHT327559 DXX327559 DOB327559 DEF327559 CUJ327559 CKN327559 CAR327559 BQV327559 BGZ327559 AXD327559 ANH327559 ADL327559 TP327559 JT327559 X327559 WWF262023 WMJ262023 WCN262023 VSR262023 VIV262023 UYZ262023 UPD262023 UFH262023 TVL262023 TLP262023 TBT262023 SRX262023 SIB262023 RYF262023 ROJ262023 REN262023 QUR262023 QKV262023 QAZ262023 PRD262023 PHH262023 OXL262023 ONP262023 ODT262023 NTX262023 NKB262023 NAF262023 MQJ262023 MGN262023 LWR262023 LMV262023 LCZ262023 KTD262023 KJH262023 JZL262023 JPP262023 JFT262023 IVX262023 IMB262023 ICF262023 HSJ262023 HIN262023 GYR262023 GOV262023 GEZ262023 FVD262023 FLH262023 FBL262023 ERP262023 EHT262023 DXX262023 DOB262023 DEF262023 CUJ262023 CKN262023 CAR262023 BQV262023 BGZ262023 AXD262023 ANH262023 ADL262023 TP262023 JT262023 X262023 WWF196487 WMJ196487 WCN196487 VSR196487 VIV196487 UYZ196487 UPD196487 UFH196487 TVL196487 TLP196487 TBT196487 SRX196487 SIB196487 RYF196487 ROJ196487 REN196487 QUR196487 QKV196487 QAZ196487 PRD196487 PHH196487 OXL196487 ONP196487 ODT196487 NTX196487 NKB196487 NAF196487 MQJ196487 MGN196487 LWR196487 LMV196487 LCZ196487 KTD196487 KJH196487 JZL196487 JPP196487 JFT196487 IVX196487 IMB196487 ICF196487 HSJ196487 HIN196487 GYR196487 GOV196487 GEZ196487 FVD196487 FLH196487 FBL196487 ERP196487 EHT196487 DXX196487 DOB196487 DEF196487 CUJ196487 CKN196487 CAR196487 BQV196487 BGZ196487 AXD196487 ANH196487 ADL196487 TP196487 JT196487 X196487 WWF130951 WMJ130951 WCN130951 VSR130951 VIV130951 UYZ130951 UPD130951 UFH130951 TVL130951 TLP130951 TBT130951 SRX130951 SIB130951 RYF130951 ROJ130951 REN130951 QUR130951 QKV130951 QAZ130951 PRD130951 PHH130951 OXL130951 ONP130951 ODT130951 NTX130951 NKB130951 NAF130951 MQJ130951 MGN130951 LWR130951 LMV130951 LCZ130951 KTD130951 KJH130951 JZL130951 JPP130951 JFT130951 IVX130951 IMB130951 ICF130951 HSJ130951 HIN130951 GYR130951 GOV130951 GEZ130951 FVD130951 FLH130951 FBL130951 ERP130951 EHT130951 DXX130951 DOB130951 DEF130951 CUJ130951 CKN130951 CAR130951 BQV130951 BGZ130951 AXD130951 ANH130951 ADL130951 TP130951 JT130951 X130951 WWF65415 WMJ65415 WCN65415 VSR65415 VIV65415 UYZ65415 UPD65415 UFH65415 TVL65415 TLP65415 TBT65415 SRX65415 SIB65415 RYF65415 ROJ65415 REN65415 QUR65415 QKV65415 QAZ65415 PRD65415 PHH65415 OXL65415 ONP65415 ODT65415 NTX65415 NKB65415 NAF65415 MQJ65415 MGN65415 LWR65415 LMV65415 LCZ65415 KTD65415 KJH65415 JZL65415 JPP65415 JFT65415 IVX65415 IMB65415 ICF65415 HSJ65415 HIN65415 GYR65415 GOV65415 GEZ65415 FVD65415 FLH65415 FBL65415 ERP65415 EHT65415 DXX65415 DOB65415 DEF65415 CUJ65415 CKN65415 CAR65415 BQV65415 BGZ65415 AXD65415 ANH65415 ADL65415 TP65415 JT65415 X65415 WWF22 WMJ22 WCN22 VSR22 VIV22 UYZ22 UPD22 UFH22 TVL22 TLP22 TBT22 SRX22 SIB22 RYF22 ROJ22 REN22 QUR22 QKV22 QAZ22 PRD22 PHH22 OXL22 ONP22 ODT22 NTX22 NKB22 NAF22 MQJ22 MGN22 LWR22 LMV22 LCZ22 KTD22 KJH22 JZL22 JPP22 JFT22 IVX22 IMB22 ICF22 HSJ22 HIN22 GYR22 GOV22 GEZ22 FVD22 FLH22 FBL22 ERP22 EHT22 DXX22 DOB22 DEF22 CUJ22 CKN22 CAR22 BQV22 BGZ22 AXD22 ANH22 ADL22 TP22 JT22">
      <formula1>1</formula1>
    </dataValidation>
    <dataValidation type="whole" operator="equal" allowBlank="1" showInputMessage="1" showErrorMessage="1" errorTitle="El documento es normal" error="Valor no valido" prompt="El oficio del municipio está firmado por el Secretario Gral. y/o Síndico, capturar 1 si se requiere seleccionar esta opción." sqref="WWF982917 WMJ982917 WCN982917 VSR982917 VIV982917 UYZ982917 UPD982917 UFH982917 TVL982917 TLP982917 TBT982917 SRX982917 SIB982917 RYF982917 ROJ982917 REN982917 QUR982917 QKV982917 QAZ982917 PRD982917 PHH982917 OXL982917 ONP982917 ODT982917 NTX982917 NKB982917 NAF982917 MQJ982917 MGN982917 LWR982917 LMV982917 LCZ982917 KTD982917 KJH982917 JZL982917 JPP982917 JFT982917 IVX982917 IMB982917 ICF982917 HSJ982917 HIN982917 GYR982917 GOV982917 GEZ982917 FVD982917 FLH982917 FBL982917 ERP982917 EHT982917 DXX982917 DOB982917 DEF982917 CUJ982917 CKN982917 CAR982917 BQV982917 BGZ982917 AXD982917 ANH982917 ADL982917 TP982917 JT982917 X982917 WWF917381 WMJ917381 WCN917381 VSR917381 VIV917381 UYZ917381 UPD917381 UFH917381 TVL917381 TLP917381 TBT917381 SRX917381 SIB917381 RYF917381 ROJ917381 REN917381 QUR917381 QKV917381 QAZ917381 PRD917381 PHH917381 OXL917381 ONP917381 ODT917381 NTX917381 NKB917381 NAF917381 MQJ917381 MGN917381 LWR917381 LMV917381 LCZ917381 KTD917381 KJH917381 JZL917381 JPP917381 JFT917381 IVX917381 IMB917381 ICF917381 HSJ917381 HIN917381 GYR917381 GOV917381 GEZ917381 FVD917381 FLH917381 FBL917381 ERP917381 EHT917381 DXX917381 DOB917381 DEF917381 CUJ917381 CKN917381 CAR917381 BQV917381 BGZ917381 AXD917381 ANH917381 ADL917381 TP917381 JT917381 X917381 WWF851845 WMJ851845 WCN851845 VSR851845 VIV851845 UYZ851845 UPD851845 UFH851845 TVL851845 TLP851845 TBT851845 SRX851845 SIB851845 RYF851845 ROJ851845 REN851845 QUR851845 QKV851845 QAZ851845 PRD851845 PHH851845 OXL851845 ONP851845 ODT851845 NTX851845 NKB851845 NAF851845 MQJ851845 MGN851845 LWR851845 LMV851845 LCZ851845 KTD851845 KJH851845 JZL851845 JPP851845 JFT851845 IVX851845 IMB851845 ICF851845 HSJ851845 HIN851845 GYR851845 GOV851845 GEZ851845 FVD851845 FLH851845 FBL851845 ERP851845 EHT851845 DXX851845 DOB851845 DEF851845 CUJ851845 CKN851845 CAR851845 BQV851845 BGZ851845 AXD851845 ANH851845 ADL851845 TP851845 JT851845 X851845 WWF786309 WMJ786309 WCN786309 VSR786309 VIV786309 UYZ786309 UPD786309 UFH786309 TVL786309 TLP786309 TBT786309 SRX786309 SIB786309 RYF786309 ROJ786309 REN786309 QUR786309 QKV786309 QAZ786309 PRD786309 PHH786309 OXL786309 ONP786309 ODT786309 NTX786309 NKB786309 NAF786309 MQJ786309 MGN786309 LWR786309 LMV786309 LCZ786309 KTD786309 KJH786309 JZL786309 JPP786309 JFT786309 IVX786309 IMB786309 ICF786309 HSJ786309 HIN786309 GYR786309 GOV786309 GEZ786309 FVD786309 FLH786309 FBL786309 ERP786309 EHT786309 DXX786309 DOB786309 DEF786309 CUJ786309 CKN786309 CAR786309 BQV786309 BGZ786309 AXD786309 ANH786309 ADL786309 TP786309 JT786309 X786309 WWF720773 WMJ720773 WCN720773 VSR720773 VIV720773 UYZ720773 UPD720773 UFH720773 TVL720773 TLP720773 TBT720773 SRX720773 SIB720773 RYF720773 ROJ720773 REN720773 QUR720773 QKV720773 QAZ720773 PRD720773 PHH720773 OXL720773 ONP720773 ODT720773 NTX720773 NKB720773 NAF720773 MQJ720773 MGN720773 LWR720773 LMV720773 LCZ720773 KTD720773 KJH720773 JZL720773 JPP720773 JFT720773 IVX720773 IMB720773 ICF720773 HSJ720773 HIN720773 GYR720773 GOV720773 GEZ720773 FVD720773 FLH720773 FBL720773 ERP720773 EHT720773 DXX720773 DOB720773 DEF720773 CUJ720773 CKN720773 CAR720773 BQV720773 BGZ720773 AXD720773 ANH720773 ADL720773 TP720773 JT720773 X720773 WWF655237 WMJ655237 WCN655237 VSR655237 VIV655237 UYZ655237 UPD655237 UFH655237 TVL655237 TLP655237 TBT655237 SRX655237 SIB655237 RYF655237 ROJ655237 REN655237 QUR655237 QKV655237 QAZ655237 PRD655237 PHH655237 OXL655237 ONP655237 ODT655237 NTX655237 NKB655237 NAF655237 MQJ655237 MGN655237 LWR655237 LMV655237 LCZ655237 KTD655237 KJH655237 JZL655237 JPP655237 JFT655237 IVX655237 IMB655237 ICF655237 HSJ655237 HIN655237 GYR655237 GOV655237 GEZ655237 FVD655237 FLH655237 FBL655237 ERP655237 EHT655237 DXX655237 DOB655237 DEF655237 CUJ655237 CKN655237 CAR655237 BQV655237 BGZ655237 AXD655237 ANH655237 ADL655237 TP655237 JT655237 X655237 WWF589701 WMJ589701 WCN589701 VSR589701 VIV589701 UYZ589701 UPD589701 UFH589701 TVL589701 TLP589701 TBT589701 SRX589701 SIB589701 RYF589701 ROJ589701 REN589701 QUR589701 QKV589701 QAZ589701 PRD589701 PHH589701 OXL589701 ONP589701 ODT589701 NTX589701 NKB589701 NAF589701 MQJ589701 MGN589701 LWR589701 LMV589701 LCZ589701 KTD589701 KJH589701 JZL589701 JPP589701 JFT589701 IVX589701 IMB589701 ICF589701 HSJ589701 HIN589701 GYR589701 GOV589701 GEZ589701 FVD589701 FLH589701 FBL589701 ERP589701 EHT589701 DXX589701 DOB589701 DEF589701 CUJ589701 CKN589701 CAR589701 BQV589701 BGZ589701 AXD589701 ANH589701 ADL589701 TP589701 JT589701 X589701 WWF524165 WMJ524165 WCN524165 VSR524165 VIV524165 UYZ524165 UPD524165 UFH524165 TVL524165 TLP524165 TBT524165 SRX524165 SIB524165 RYF524165 ROJ524165 REN524165 QUR524165 QKV524165 QAZ524165 PRD524165 PHH524165 OXL524165 ONP524165 ODT524165 NTX524165 NKB524165 NAF524165 MQJ524165 MGN524165 LWR524165 LMV524165 LCZ524165 KTD524165 KJH524165 JZL524165 JPP524165 JFT524165 IVX524165 IMB524165 ICF524165 HSJ524165 HIN524165 GYR524165 GOV524165 GEZ524165 FVD524165 FLH524165 FBL524165 ERP524165 EHT524165 DXX524165 DOB524165 DEF524165 CUJ524165 CKN524165 CAR524165 BQV524165 BGZ524165 AXD524165 ANH524165 ADL524165 TP524165 JT524165 X524165 WWF458629 WMJ458629 WCN458629 VSR458629 VIV458629 UYZ458629 UPD458629 UFH458629 TVL458629 TLP458629 TBT458629 SRX458629 SIB458629 RYF458629 ROJ458629 REN458629 QUR458629 QKV458629 QAZ458629 PRD458629 PHH458629 OXL458629 ONP458629 ODT458629 NTX458629 NKB458629 NAF458629 MQJ458629 MGN458629 LWR458629 LMV458629 LCZ458629 KTD458629 KJH458629 JZL458629 JPP458629 JFT458629 IVX458629 IMB458629 ICF458629 HSJ458629 HIN458629 GYR458629 GOV458629 GEZ458629 FVD458629 FLH458629 FBL458629 ERP458629 EHT458629 DXX458629 DOB458629 DEF458629 CUJ458629 CKN458629 CAR458629 BQV458629 BGZ458629 AXD458629 ANH458629 ADL458629 TP458629 JT458629 X458629 WWF393093 WMJ393093 WCN393093 VSR393093 VIV393093 UYZ393093 UPD393093 UFH393093 TVL393093 TLP393093 TBT393093 SRX393093 SIB393093 RYF393093 ROJ393093 REN393093 QUR393093 QKV393093 QAZ393093 PRD393093 PHH393093 OXL393093 ONP393093 ODT393093 NTX393093 NKB393093 NAF393093 MQJ393093 MGN393093 LWR393093 LMV393093 LCZ393093 KTD393093 KJH393093 JZL393093 JPP393093 JFT393093 IVX393093 IMB393093 ICF393093 HSJ393093 HIN393093 GYR393093 GOV393093 GEZ393093 FVD393093 FLH393093 FBL393093 ERP393093 EHT393093 DXX393093 DOB393093 DEF393093 CUJ393093 CKN393093 CAR393093 BQV393093 BGZ393093 AXD393093 ANH393093 ADL393093 TP393093 JT393093 X393093 WWF327557 WMJ327557 WCN327557 VSR327557 VIV327557 UYZ327557 UPD327557 UFH327557 TVL327557 TLP327557 TBT327557 SRX327557 SIB327557 RYF327557 ROJ327557 REN327557 QUR327557 QKV327557 QAZ327557 PRD327557 PHH327557 OXL327557 ONP327557 ODT327557 NTX327557 NKB327557 NAF327557 MQJ327557 MGN327557 LWR327557 LMV327557 LCZ327557 KTD327557 KJH327557 JZL327557 JPP327557 JFT327557 IVX327557 IMB327557 ICF327557 HSJ327557 HIN327557 GYR327557 GOV327557 GEZ327557 FVD327557 FLH327557 FBL327557 ERP327557 EHT327557 DXX327557 DOB327557 DEF327557 CUJ327557 CKN327557 CAR327557 BQV327557 BGZ327557 AXD327557 ANH327557 ADL327557 TP327557 JT327557 X327557 WWF262021 WMJ262021 WCN262021 VSR262021 VIV262021 UYZ262021 UPD262021 UFH262021 TVL262021 TLP262021 TBT262021 SRX262021 SIB262021 RYF262021 ROJ262021 REN262021 QUR262021 QKV262021 QAZ262021 PRD262021 PHH262021 OXL262021 ONP262021 ODT262021 NTX262021 NKB262021 NAF262021 MQJ262021 MGN262021 LWR262021 LMV262021 LCZ262021 KTD262021 KJH262021 JZL262021 JPP262021 JFT262021 IVX262021 IMB262021 ICF262021 HSJ262021 HIN262021 GYR262021 GOV262021 GEZ262021 FVD262021 FLH262021 FBL262021 ERP262021 EHT262021 DXX262021 DOB262021 DEF262021 CUJ262021 CKN262021 CAR262021 BQV262021 BGZ262021 AXD262021 ANH262021 ADL262021 TP262021 JT262021 X262021 WWF196485 WMJ196485 WCN196485 VSR196485 VIV196485 UYZ196485 UPD196485 UFH196485 TVL196485 TLP196485 TBT196485 SRX196485 SIB196485 RYF196485 ROJ196485 REN196485 QUR196485 QKV196485 QAZ196485 PRD196485 PHH196485 OXL196485 ONP196485 ODT196485 NTX196485 NKB196485 NAF196485 MQJ196485 MGN196485 LWR196485 LMV196485 LCZ196485 KTD196485 KJH196485 JZL196485 JPP196485 JFT196485 IVX196485 IMB196485 ICF196485 HSJ196485 HIN196485 GYR196485 GOV196485 GEZ196485 FVD196485 FLH196485 FBL196485 ERP196485 EHT196485 DXX196485 DOB196485 DEF196485 CUJ196485 CKN196485 CAR196485 BQV196485 BGZ196485 AXD196485 ANH196485 ADL196485 TP196485 JT196485 X196485 WWF130949 WMJ130949 WCN130949 VSR130949 VIV130949 UYZ130949 UPD130949 UFH130949 TVL130949 TLP130949 TBT130949 SRX130949 SIB130949 RYF130949 ROJ130949 REN130949 QUR130949 QKV130949 QAZ130949 PRD130949 PHH130949 OXL130949 ONP130949 ODT130949 NTX130949 NKB130949 NAF130949 MQJ130949 MGN130949 LWR130949 LMV130949 LCZ130949 KTD130949 KJH130949 JZL130949 JPP130949 JFT130949 IVX130949 IMB130949 ICF130949 HSJ130949 HIN130949 GYR130949 GOV130949 GEZ130949 FVD130949 FLH130949 FBL130949 ERP130949 EHT130949 DXX130949 DOB130949 DEF130949 CUJ130949 CKN130949 CAR130949 BQV130949 BGZ130949 AXD130949 ANH130949 ADL130949 TP130949 JT130949 X130949 WWF65413 WMJ65413 WCN65413 VSR65413 VIV65413 UYZ65413 UPD65413 UFH65413 TVL65413 TLP65413 TBT65413 SRX65413 SIB65413 RYF65413 ROJ65413 REN65413 QUR65413 QKV65413 QAZ65413 PRD65413 PHH65413 OXL65413 ONP65413 ODT65413 NTX65413 NKB65413 NAF65413 MQJ65413 MGN65413 LWR65413 LMV65413 LCZ65413 KTD65413 KJH65413 JZL65413 JPP65413 JFT65413 IVX65413 IMB65413 ICF65413 HSJ65413 HIN65413 GYR65413 GOV65413 GEZ65413 FVD65413 FLH65413 FBL65413 ERP65413 EHT65413 DXX65413 DOB65413 DEF65413 CUJ65413 CKN65413 CAR65413 BQV65413 BGZ65413 AXD65413 ANH65413 ADL65413 TP65413 JT65413 X65413 WWF20 WMJ20 WCN20 VSR20 VIV20 UYZ20 UPD20 UFH20 TVL20 TLP20 TBT20 SRX20 SIB20 RYF20 ROJ20 REN20 QUR20 QKV20 QAZ20 PRD20 PHH20 OXL20 ONP20 ODT20 NTX20 NKB20 NAF20 MQJ20 MGN20 LWR20 LMV20 LCZ20 KTD20 KJH20 JZL20 JPP20 JFT20 IVX20 IMB20 ICF20 HSJ20 HIN20 GYR20 GOV20 GEZ20 FVD20 FLH20 FBL20 ERP20 EHT20 DXX20 DOB20 DEF20 CUJ20 CKN20 CAR20 BQV20 BGZ20 AXD20 ANH20 ADL20 TP20 JT20">
      <formula1>1</formula1>
    </dataValidation>
    <dataValidation allowBlank="1" showInputMessage="1" showErrorMessage="1" prompt="Capturar el número del Acta de Ayuntamiento asignado por el Secretario General y/o Síndico." sqref="WWN982913 WMR982913 WCV982913 VSZ982913 VJD982913 UZH982913 UPL982913 UFP982913 TVT982913 TLX982913 TCB982913 SSF982913 SIJ982913 RYN982913 ROR982913 REV982913 QUZ982913 QLD982913 QBH982913 PRL982913 PHP982913 OXT982913 ONX982913 OEB982913 NUF982913 NKJ982913 NAN982913 MQR982913 MGV982913 LWZ982913 LND982913 LDH982913 KTL982913 KJP982913 JZT982913 JPX982913 JGB982913 IWF982913 IMJ982913 ICN982913 HSR982913 HIV982913 GYZ982913 GPD982913 GFH982913 FVL982913 FLP982913 FBT982913 ERX982913 EIB982913 DYF982913 DOJ982913 DEN982913 CUR982913 CKV982913 CAZ982913 BRD982913 BHH982913 AXL982913 ANP982913 ADT982913 TX982913 KB982913 AF982913 WWN917377 WMR917377 WCV917377 VSZ917377 VJD917377 UZH917377 UPL917377 UFP917377 TVT917377 TLX917377 TCB917377 SSF917377 SIJ917377 RYN917377 ROR917377 REV917377 QUZ917377 QLD917377 QBH917377 PRL917377 PHP917377 OXT917377 ONX917377 OEB917377 NUF917377 NKJ917377 NAN917377 MQR917377 MGV917377 LWZ917377 LND917377 LDH917377 KTL917377 KJP917377 JZT917377 JPX917377 JGB917377 IWF917377 IMJ917377 ICN917377 HSR917377 HIV917377 GYZ917377 GPD917377 GFH917377 FVL917377 FLP917377 FBT917377 ERX917377 EIB917377 DYF917377 DOJ917377 DEN917377 CUR917377 CKV917377 CAZ917377 BRD917377 BHH917377 AXL917377 ANP917377 ADT917377 TX917377 KB917377 AF917377 WWN851841 WMR851841 WCV851841 VSZ851841 VJD851841 UZH851841 UPL851841 UFP851841 TVT851841 TLX851841 TCB851841 SSF851841 SIJ851841 RYN851841 ROR851841 REV851841 QUZ851841 QLD851841 QBH851841 PRL851841 PHP851841 OXT851841 ONX851841 OEB851841 NUF851841 NKJ851841 NAN851841 MQR851841 MGV851841 LWZ851841 LND851841 LDH851841 KTL851841 KJP851841 JZT851841 JPX851841 JGB851841 IWF851841 IMJ851841 ICN851841 HSR851841 HIV851841 GYZ851841 GPD851841 GFH851841 FVL851841 FLP851841 FBT851841 ERX851841 EIB851841 DYF851841 DOJ851841 DEN851841 CUR851841 CKV851841 CAZ851841 BRD851841 BHH851841 AXL851841 ANP851841 ADT851841 TX851841 KB851841 AF851841 WWN786305 WMR786305 WCV786305 VSZ786305 VJD786305 UZH786305 UPL786305 UFP786305 TVT786305 TLX786305 TCB786305 SSF786305 SIJ786305 RYN786305 ROR786305 REV786305 QUZ786305 QLD786305 QBH786305 PRL786305 PHP786305 OXT786305 ONX786305 OEB786305 NUF786305 NKJ786305 NAN786305 MQR786305 MGV786305 LWZ786305 LND786305 LDH786305 KTL786305 KJP786305 JZT786305 JPX786305 JGB786305 IWF786305 IMJ786305 ICN786305 HSR786305 HIV786305 GYZ786305 GPD786305 GFH786305 FVL786305 FLP786305 FBT786305 ERX786305 EIB786305 DYF786305 DOJ786305 DEN786305 CUR786305 CKV786305 CAZ786305 BRD786305 BHH786305 AXL786305 ANP786305 ADT786305 TX786305 KB786305 AF786305 WWN720769 WMR720769 WCV720769 VSZ720769 VJD720769 UZH720769 UPL720769 UFP720769 TVT720769 TLX720769 TCB720769 SSF720769 SIJ720769 RYN720769 ROR720769 REV720769 QUZ720769 QLD720769 QBH720769 PRL720769 PHP720769 OXT720769 ONX720769 OEB720769 NUF720769 NKJ720769 NAN720769 MQR720769 MGV720769 LWZ720769 LND720769 LDH720769 KTL720769 KJP720769 JZT720769 JPX720769 JGB720769 IWF720769 IMJ720769 ICN720769 HSR720769 HIV720769 GYZ720769 GPD720769 GFH720769 FVL720769 FLP720769 FBT720769 ERX720769 EIB720769 DYF720769 DOJ720769 DEN720769 CUR720769 CKV720769 CAZ720769 BRD720769 BHH720769 AXL720769 ANP720769 ADT720769 TX720769 KB720769 AF720769 WWN655233 WMR655233 WCV655233 VSZ655233 VJD655233 UZH655233 UPL655233 UFP655233 TVT655233 TLX655233 TCB655233 SSF655233 SIJ655233 RYN655233 ROR655233 REV655233 QUZ655233 QLD655233 QBH655233 PRL655233 PHP655233 OXT655233 ONX655233 OEB655233 NUF655233 NKJ655233 NAN655233 MQR655233 MGV655233 LWZ655233 LND655233 LDH655233 KTL655233 KJP655233 JZT655233 JPX655233 JGB655233 IWF655233 IMJ655233 ICN655233 HSR655233 HIV655233 GYZ655233 GPD655233 GFH655233 FVL655233 FLP655233 FBT655233 ERX655233 EIB655233 DYF655233 DOJ655233 DEN655233 CUR655233 CKV655233 CAZ655233 BRD655233 BHH655233 AXL655233 ANP655233 ADT655233 TX655233 KB655233 AF655233 WWN589697 WMR589697 WCV589697 VSZ589697 VJD589697 UZH589697 UPL589697 UFP589697 TVT589697 TLX589697 TCB589697 SSF589697 SIJ589697 RYN589697 ROR589697 REV589697 QUZ589697 QLD589697 QBH589697 PRL589697 PHP589697 OXT589697 ONX589697 OEB589697 NUF589697 NKJ589697 NAN589697 MQR589697 MGV589697 LWZ589697 LND589697 LDH589697 KTL589697 KJP589697 JZT589697 JPX589697 JGB589697 IWF589697 IMJ589697 ICN589697 HSR589697 HIV589697 GYZ589697 GPD589697 GFH589697 FVL589697 FLP589697 FBT589697 ERX589697 EIB589697 DYF589697 DOJ589697 DEN589697 CUR589697 CKV589697 CAZ589697 BRD589697 BHH589697 AXL589697 ANP589697 ADT589697 TX589697 KB589697 AF589697 WWN524161 WMR524161 WCV524161 VSZ524161 VJD524161 UZH524161 UPL524161 UFP524161 TVT524161 TLX524161 TCB524161 SSF524161 SIJ524161 RYN524161 ROR524161 REV524161 QUZ524161 QLD524161 QBH524161 PRL524161 PHP524161 OXT524161 ONX524161 OEB524161 NUF524161 NKJ524161 NAN524161 MQR524161 MGV524161 LWZ524161 LND524161 LDH524161 KTL524161 KJP524161 JZT524161 JPX524161 JGB524161 IWF524161 IMJ524161 ICN524161 HSR524161 HIV524161 GYZ524161 GPD524161 GFH524161 FVL524161 FLP524161 FBT524161 ERX524161 EIB524161 DYF524161 DOJ524161 DEN524161 CUR524161 CKV524161 CAZ524161 BRD524161 BHH524161 AXL524161 ANP524161 ADT524161 TX524161 KB524161 AF524161 WWN458625 WMR458625 WCV458625 VSZ458625 VJD458625 UZH458625 UPL458625 UFP458625 TVT458625 TLX458625 TCB458625 SSF458625 SIJ458625 RYN458625 ROR458625 REV458625 QUZ458625 QLD458625 QBH458625 PRL458625 PHP458625 OXT458625 ONX458625 OEB458625 NUF458625 NKJ458625 NAN458625 MQR458625 MGV458625 LWZ458625 LND458625 LDH458625 KTL458625 KJP458625 JZT458625 JPX458625 JGB458625 IWF458625 IMJ458625 ICN458625 HSR458625 HIV458625 GYZ458625 GPD458625 GFH458625 FVL458625 FLP458625 FBT458625 ERX458625 EIB458625 DYF458625 DOJ458625 DEN458625 CUR458625 CKV458625 CAZ458625 BRD458625 BHH458625 AXL458625 ANP458625 ADT458625 TX458625 KB458625 AF458625 WWN393089 WMR393089 WCV393089 VSZ393089 VJD393089 UZH393089 UPL393089 UFP393089 TVT393089 TLX393089 TCB393089 SSF393089 SIJ393089 RYN393089 ROR393089 REV393089 QUZ393089 QLD393089 QBH393089 PRL393089 PHP393089 OXT393089 ONX393089 OEB393089 NUF393089 NKJ393089 NAN393089 MQR393089 MGV393089 LWZ393089 LND393089 LDH393089 KTL393089 KJP393089 JZT393089 JPX393089 JGB393089 IWF393089 IMJ393089 ICN393089 HSR393089 HIV393089 GYZ393089 GPD393089 GFH393089 FVL393089 FLP393089 FBT393089 ERX393089 EIB393089 DYF393089 DOJ393089 DEN393089 CUR393089 CKV393089 CAZ393089 BRD393089 BHH393089 AXL393089 ANP393089 ADT393089 TX393089 KB393089 AF393089 WWN327553 WMR327553 WCV327553 VSZ327553 VJD327553 UZH327553 UPL327553 UFP327553 TVT327553 TLX327553 TCB327553 SSF327553 SIJ327553 RYN327553 ROR327553 REV327553 QUZ327553 QLD327553 QBH327553 PRL327553 PHP327553 OXT327553 ONX327553 OEB327553 NUF327553 NKJ327553 NAN327553 MQR327553 MGV327553 LWZ327553 LND327553 LDH327553 KTL327553 KJP327553 JZT327553 JPX327553 JGB327553 IWF327553 IMJ327553 ICN327553 HSR327553 HIV327553 GYZ327553 GPD327553 GFH327553 FVL327553 FLP327553 FBT327553 ERX327553 EIB327553 DYF327553 DOJ327553 DEN327553 CUR327553 CKV327553 CAZ327553 BRD327553 BHH327553 AXL327553 ANP327553 ADT327553 TX327553 KB327553 AF327553 WWN262017 WMR262017 WCV262017 VSZ262017 VJD262017 UZH262017 UPL262017 UFP262017 TVT262017 TLX262017 TCB262017 SSF262017 SIJ262017 RYN262017 ROR262017 REV262017 QUZ262017 QLD262017 QBH262017 PRL262017 PHP262017 OXT262017 ONX262017 OEB262017 NUF262017 NKJ262017 NAN262017 MQR262017 MGV262017 LWZ262017 LND262017 LDH262017 KTL262017 KJP262017 JZT262017 JPX262017 JGB262017 IWF262017 IMJ262017 ICN262017 HSR262017 HIV262017 GYZ262017 GPD262017 GFH262017 FVL262017 FLP262017 FBT262017 ERX262017 EIB262017 DYF262017 DOJ262017 DEN262017 CUR262017 CKV262017 CAZ262017 BRD262017 BHH262017 AXL262017 ANP262017 ADT262017 TX262017 KB262017 AF262017 WWN196481 WMR196481 WCV196481 VSZ196481 VJD196481 UZH196481 UPL196481 UFP196481 TVT196481 TLX196481 TCB196481 SSF196481 SIJ196481 RYN196481 ROR196481 REV196481 QUZ196481 QLD196481 QBH196481 PRL196481 PHP196481 OXT196481 ONX196481 OEB196481 NUF196481 NKJ196481 NAN196481 MQR196481 MGV196481 LWZ196481 LND196481 LDH196481 KTL196481 KJP196481 JZT196481 JPX196481 JGB196481 IWF196481 IMJ196481 ICN196481 HSR196481 HIV196481 GYZ196481 GPD196481 GFH196481 FVL196481 FLP196481 FBT196481 ERX196481 EIB196481 DYF196481 DOJ196481 DEN196481 CUR196481 CKV196481 CAZ196481 BRD196481 BHH196481 AXL196481 ANP196481 ADT196481 TX196481 KB196481 AF196481 WWN130945 WMR130945 WCV130945 VSZ130945 VJD130945 UZH130945 UPL130945 UFP130945 TVT130945 TLX130945 TCB130945 SSF130945 SIJ130945 RYN130945 ROR130945 REV130945 QUZ130945 QLD130945 QBH130945 PRL130945 PHP130945 OXT130945 ONX130945 OEB130945 NUF130945 NKJ130945 NAN130945 MQR130945 MGV130945 LWZ130945 LND130945 LDH130945 KTL130945 KJP130945 JZT130945 JPX130945 JGB130945 IWF130945 IMJ130945 ICN130945 HSR130945 HIV130945 GYZ130945 GPD130945 GFH130945 FVL130945 FLP130945 FBT130945 ERX130945 EIB130945 DYF130945 DOJ130945 DEN130945 CUR130945 CKV130945 CAZ130945 BRD130945 BHH130945 AXL130945 ANP130945 ADT130945 TX130945 KB130945 AF130945 WWN65409 WMR65409 WCV65409 VSZ65409 VJD65409 UZH65409 UPL65409 UFP65409 TVT65409 TLX65409 TCB65409 SSF65409 SIJ65409 RYN65409 ROR65409 REV65409 QUZ65409 QLD65409 QBH65409 PRL65409 PHP65409 OXT65409 ONX65409 OEB65409 NUF65409 NKJ65409 NAN65409 MQR65409 MGV65409 LWZ65409 LND65409 LDH65409 KTL65409 KJP65409 JZT65409 JPX65409 JGB65409 IWF65409 IMJ65409 ICN65409 HSR65409 HIV65409 GYZ65409 GPD65409 GFH65409 FVL65409 FLP65409 FBT65409 ERX65409 EIB65409 DYF65409 DOJ65409 DEN65409 CUR65409 CKV65409 CAZ65409 BRD65409 BHH65409 AXL65409 ANP65409 ADT65409 TX65409 KB65409 AF65409 WWN16 WMR16 WCV16 VSZ16 VJD16 UZH16 UPL16 UFP16 TVT16 TLX16 TCB16 SSF16 SIJ16 RYN16 ROR16 REV16 QUZ16 QLD16 QBH16 PRL16 PHP16 OXT16 ONX16 OEB16 NUF16 NKJ16 NAN16 MQR16 MGV16 LWZ16 LND16 LDH16 KTL16 KJP16 JZT16 JPX16 JGB16 IWF16 IMJ16 ICN16 HSR16 HIV16 GYZ16 GPD16 GFH16 FVL16 FLP16 FBT16 ERX16 EIB16 DYF16 DOJ16 DEN16 CUR16 CKV16 CAZ16 BRD16 BHH16 AXL16 ANP16 ADT16 TX16 KB16"/>
    <dataValidation type="date" operator="greaterThan" allowBlank="1" showInputMessage="1" showErrorMessage="1" errorTitle="Fecha del oficio del municipio" error="El dato ingresado no corresponde a una fecha" prompt="Ingresar la fecha de la sesión de Ayuntamiento.&#10;(dd-mm-aaaa)" sqref="WWN982915:WWU982915 WMR982915:WMY982915 WCV982915:WDC982915 VSZ982915:VTG982915 VJD982915:VJK982915 UZH982915:UZO982915 UPL982915:UPS982915 UFP982915:UFW982915 TVT982915:TWA982915 TLX982915:TME982915 TCB982915:TCI982915 SSF982915:SSM982915 SIJ982915:SIQ982915 RYN982915:RYU982915 ROR982915:ROY982915 REV982915:RFC982915 QUZ982915:QVG982915 QLD982915:QLK982915 QBH982915:QBO982915 PRL982915:PRS982915 PHP982915:PHW982915 OXT982915:OYA982915 ONX982915:OOE982915 OEB982915:OEI982915 NUF982915:NUM982915 NKJ982915:NKQ982915 NAN982915:NAU982915 MQR982915:MQY982915 MGV982915:MHC982915 LWZ982915:LXG982915 LND982915:LNK982915 LDH982915:LDO982915 KTL982915:KTS982915 KJP982915:KJW982915 JZT982915:KAA982915 JPX982915:JQE982915 JGB982915:JGI982915 IWF982915:IWM982915 IMJ982915:IMQ982915 ICN982915:ICU982915 HSR982915:HSY982915 HIV982915:HJC982915 GYZ982915:GZG982915 GPD982915:GPK982915 GFH982915:GFO982915 FVL982915:FVS982915 FLP982915:FLW982915 FBT982915:FCA982915 ERX982915:ESE982915 EIB982915:EII982915 DYF982915:DYM982915 DOJ982915:DOQ982915 DEN982915:DEU982915 CUR982915:CUY982915 CKV982915:CLC982915 CAZ982915:CBG982915 BRD982915:BRK982915 BHH982915:BHO982915 AXL982915:AXS982915 ANP982915:ANW982915 ADT982915:AEA982915 TX982915:UE982915 KB982915:KI982915 AF982915:AM982915 WWN917379:WWU917379 WMR917379:WMY917379 WCV917379:WDC917379 VSZ917379:VTG917379 VJD917379:VJK917379 UZH917379:UZO917379 UPL917379:UPS917379 UFP917379:UFW917379 TVT917379:TWA917379 TLX917379:TME917379 TCB917379:TCI917379 SSF917379:SSM917379 SIJ917379:SIQ917379 RYN917379:RYU917379 ROR917379:ROY917379 REV917379:RFC917379 QUZ917379:QVG917379 QLD917379:QLK917379 QBH917379:QBO917379 PRL917379:PRS917379 PHP917379:PHW917379 OXT917379:OYA917379 ONX917379:OOE917379 OEB917379:OEI917379 NUF917379:NUM917379 NKJ917379:NKQ917379 NAN917379:NAU917379 MQR917379:MQY917379 MGV917379:MHC917379 LWZ917379:LXG917379 LND917379:LNK917379 LDH917379:LDO917379 KTL917379:KTS917379 KJP917379:KJW917379 JZT917379:KAA917379 JPX917379:JQE917379 JGB917379:JGI917379 IWF917379:IWM917379 IMJ917379:IMQ917379 ICN917379:ICU917379 HSR917379:HSY917379 HIV917379:HJC917379 GYZ917379:GZG917379 GPD917379:GPK917379 GFH917379:GFO917379 FVL917379:FVS917379 FLP917379:FLW917379 FBT917379:FCA917379 ERX917379:ESE917379 EIB917379:EII917379 DYF917379:DYM917379 DOJ917379:DOQ917379 DEN917379:DEU917379 CUR917379:CUY917379 CKV917379:CLC917379 CAZ917379:CBG917379 BRD917379:BRK917379 BHH917379:BHO917379 AXL917379:AXS917379 ANP917379:ANW917379 ADT917379:AEA917379 TX917379:UE917379 KB917379:KI917379 AF917379:AM917379 WWN851843:WWU851843 WMR851843:WMY851843 WCV851843:WDC851843 VSZ851843:VTG851843 VJD851843:VJK851843 UZH851843:UZO851843 UPL851843:UPS851843 UFP851843:UFW851843 TVT851843:TWA851843 TLX851843:TME851843 TCB851843:TCI851843 SSF851843:SSM851843 SIJ851843:SIQ851843 RYN851843:RYU851843 ROR851843:ROY851843 REV851843:RFC851843 QUZ851843:QVG851843 QLD851843:QLK851843 QBH851843:QBO851843 PRL851843:PRS851843 PHP851843:PHW851843 OXT851843:OYA851843 ONX851843:OOE851843 OEB851843:OEI851843 NUF851843:NUM851843 NKJ851843:NKQ851843 NAN851843:NAU851843 MQR851843:MQY851843 MGV851843:MHC851843 LWZ851843:LXG851843 LND851843:LNK851843 LDH851843:LDO851843 KTL851843:KTS851843 KJP851843:KJW851843 JZT851843:KAA851843 JPX851843:JQE851843 JGB851843:JGI851843 IWF851843:IWM851843 IMJ851843:IMQ851843 ICN851843:ICU851843 HSR851843:HSY851843 HIV851843:HJC851843 GYZ851843:GZG851843 GPD851843:GPK851843 GFH851843:GFO851843 FVL851843:FVS851843 FLP851843:FLW851843 FBT851843:FCA851843 ERX851843:ESE851843 EIB851843:EII851843 DYF851843:DYM851843 DOJ851843:DOQ851843 DEN851843:DEU851843 CUR851843:CUY851843 CKV851843:CLC851843 CAZ851843:CBG851843 BRD851843:BRK851843 BHH851843:BHO851843 AXL851843:AXS851843 ANP851843:ANW851843 ADT851843:AEA851843 TX851843:UE851843 KB851843:KI851843 AF851843:AM851843 WWN786307:WWU786307 WMR786307:WMY786307 WCV786307:WDC786307 VSZ786307:VTG786307 VJD786307:VJK786307 UZH786307:UZO786307 UPL786307:UPS786307 UFP786307:UFW786307 TVT786307:TWA786307 TLX786307:TME786307 TCB786307:TCI786307 SSF786307:SSM786307 SIJ786307:SIQ786307 RYN786307:RYU786307 ROR786307:ROY786307 REV786307:RFC786307 QUZ786307:QVG786307 QLD786307:QLK786307 QBH786307:QBO786307 PRL786307:PRS786307 PHP786307:PHW786307 OXT786307:OYA786307 ONX786307:OOE786307 OEB786307:OEI786307 NUF786307:NUM786307 NKJ786307:NKQ786307 NAN786307:NAU786307 MQR786307:MQY786307 MGV786307:MHC786307 LWZ786307:LXG786307 LND786307:LNK786307 LDH786307:LDO786307 KTL786307:KTS786307 KJP786307:KJW786307 JZT786307:KAA786307 JPX786307:JQE786307 JGB786307:JGI786307 IWF786307:IWM786307 IMJ786307:IMQ786307 ICN786307:ICU786307 HSR786307:HSY786307 HIV786307:HJC786307 GYZ786307:GZG786307 GPD786307:GPK786307 GFH786307:GFO786307 FVL786307:FVS786307 FLP786307:FLW786307 FBT786307:FCA786307 ERX786307:ESE786307 EIB786307:EII786307 DYF786307:DYM786307 DOJ786307:DOQ786307 DEN786307:DEU786307 CUR786307:CUY786307 CKV786307:CLC786307 CAZ786307:CBG786307 BRD786307:BRK786307 BHH786307:BHO786307 AXL786307:AXS786307 ANP786307:ANW786307 ADT786307:AEA786307 TX786307:UE786307 KB786307:KI786307 AF786307:AM786307 WWN720771:WWU720771 WMR720771:WMY720771 WCV720771:WDC720771 VSZ720771:VTG720771 VJD720771:VJK720771 UZH720771:UZO720771 UPL720771:UPS720771 UFP720771:UFW720771 TVT720771:TWA720771 TLX720771:TME720771 TCB720771:TCI720771 SSF720771:SSM720771 SIJ720771:SIQ720771 RYN720771:RYU720771 ROR720771:ROY720771 REV720771:RFC720771 QUZ720771:QVG720771 QLD720771:QLK720771 QBH720771:QBO720771 PRL720771:PRS720771 PHP720771:PHW720771 OXT720771:OYA720771 ONX720771:OOE720771 OEB720771:OEI720771 NUF720771:NUM720771 NKJ720771:NKQ720771 NAN720771:NAU720771 MQR720771:MQY720771 MGV720771:MHC720771 LWZ720771:LXG720771 LND720771:LNK720771 LDH720771:LDO720771 KTL720771:KTS720771 KJP720771:KJW720771 JZT720771:KAA720771 JPX720771:JQE720771 JGB720771:JGI720771 IWF720771:IWM720771 IMJ720771:IMQ720771 ICN720771:ICU720771 HSR720771:HSY720771 HIV720771:HJC720771 GYZ720771:GZG720771 GPD720771:GPK720771 GFH720771:GFO720771 FVL720771:FVS720771 FLP720771:FLW720771 FBT720771:FCA720771 ERX720771:ESE720771 EIB720771:EII720771 DYF720771:DYM720771 DOJ720771:DOQ720771 DEN720771:DEU720771 CUR720771:CUY720771 CKV720771:CLC720771 CAZ720771:CBG720771 BRD720771:BRK720771 BHH720771:BHO720771 AXL720771:AXS720771 ANP720771:ANW720771 ADT720771:AEA720771 TX720771:UE720771 KB720771:KI720771 AF720771:AM720771 WWN655235:WWU655235 WMR655235:WMY655235 WCV655235:WDC655235 VSZ655235:VTG655235 VJD655235:VJK655235 UZH655235:UZO655235 UPL655235:UPS655235 UFP655235:UFW655235 TVT655235:TWA655235 TLX655235:TME655235 TCB655235:TCI655235 SSF655235:SSM655235 SIJ655235:SIQ655235 RYN655235:RYU655235 ROR655235:ROY655235 REV655235:RFC655235 QUZ655235:QVG655235 QLD655235:QLK655235 QBH655235:QBO655235 PRL655235:PRS655235 PHP655235:PHW655235 OXT655235:OYA655235 ONX655235:OOE655235 OEB655235:OEI655235 NUF655235:NUM655235 NKJ655235:NKQ655235 NAN655235:NAU655235 MQR655235:MQY655235 MGV655235:MHC655235 LWZ655235:LXG655235 LND655235:LNK655235 LDH655235:LDO655235 KTL655235:KTS655235 KJP655235:KJW655235 JZT655235:KAA655235 JPX655235:JQE655235 JGB655235:JGI655235 IWF655235:IWM655235 IMJ655235:IMQ655235 ICN655235:ICU655235 HSR655235:HSY655235 HIV655235:HJC655235 GYZ655235:GZG655235 GPD655235:GPK655235 GFH655235:GFO655235 FVL655235:FVS655235 FLP655235:FLW655235 FBT655235:FCA655235 ERX655235:ESE655235 EIB655235:EII655235 DYF655235:DYM655235 DOJ655235:DOQ655235 DEN655235:DEU655235 CUR655235:CUY655235 CKV655235:CLC655235 CAZ655235:CBG655235 BRD655235:BRK655235 BHH655235:BHO655235 AXL655235:AXS655235 ANP655235:ANW655235 ADT655235:AEA655235 TX655235:UE655235 KB655235:KI655235 AF655235:AM655235 WWN589699:WWU589699 WMR589699:WMY589699 WCV589699:WDC589699 VSZ589699:VTG589699 VJD589699:VJK589699 UZH589699:UZO589699 UPL589699:UPS589699 UFP589699:UFW589699 TVT589699:TWA589699 TLX589699:TME589699 TCB589699:TCI589699 SSF589699:SSM589699 SIJ589699:SIQ589699 RYN589699:RYU589699 ROR589699:ROY589699 REV589699:RFC589699 QUZ589699:QVG589699 QLD589699:QLK589699 QBH589699:QBO589699 PRL589699:PRS589699 PHP589699:PHW589699 OXT589699:OYA589699 ONX589699:OOE589699 OEB589699:OEI589699 NUF589699:NUM589699 NKJ589699:NKQ589699 NAN589699:NAU589699 MQR589699:MQY589699 MGV589699:MHC589699 LWZ589699:LXG589699 LND589699:LNK589699 LDH589699:LDO589699 KTL589699:KTS589699 KJP589699:KJW589699 JZT589699:KAA589699 JPX589699:JQE589699 JGB589699:JGI589699 IWF589699:IWM589699 IMJ589699:IMQ589699 ICN589699:ICU589699 HSR589699:HSY589699 HIV589699:HJC589699 GYZ589699:GZG589699 GPD589699:GPK589699 GFH589699:GFO589699 FVL589699:FVS589699 FLP589699:FLW589699 FBT589699:FCA589699 ERX589699:ESE589699 EIB589699:EII589699 DYF589699:DYM589699 DOJ589699:DOQ589699 DEN589699:DEU589699 CUR589699:CUY589699 CKV589699:CLC589699 CAZ589699:CBG589699 BRD589699:BRK589699 BHH589699:BHO589699 AXL589699:AXS589699 ANP589699:ANW589699 ADT589699:AEA589699 TX589699:UE589699 KB589699:KI589699 AF589699:AM589699 WWN524163:WWU524163 WMR524163:WMY524163 WCV524163:WDC524163 VSZ524163:VTG524163 VJD524163:VJK524163 UZH524163:UZO524163 UPL524163:UPS524163 UFP524163:UFW524163 TVT524163:TWA524163 TLX524163:TME524163 TCB524163:TCI524163 SSF524163:SSM524163 SIJ524163:SIQ524163 RYN524163:RYU524163 ROR524163:ROY524163 REV524163:RFC524163 QUZ524163:QVG524163 QLD524163:QLK524163 QBH524163:QBO524163 PRL524163:PRS524163 PHP524163:PHW524163 OXT524163:OYA524163 ONX524163:OOE524163 OEB524163:OEI524163 NUF524163:NUM524163 NKJ524163:NKQ524163 NAN524163:NAU524163 MQR524163:MQY524163 MGV524163:MHC524163 LWZ524163:LXG524163 LND524163:LNK524163 LDH524163:LDO524163 KTL524163:KTS524163 KJP524163:KJW524163 JZT524163:KAA524163 JPX524163:JQE524163 JGB524163:JGI524163 IWF524163:IWM524163 IMJ524163:IMQ524163 ICN524163:ICU524163 HSR524163:HSY524163 HIV524163:HJC524163 GYZ524163:GZG524163 GPD524163:GPK524163 GFH524163:GFO524163 FVL524163:FVS524163 FLP524163:FLW524163 FBT524163:FCA524163 ERX524163:ESE524163 EIB524163:EII524163 DYF524163:DYM524163 DOJ524163:DOQ524163 DEN524163:DEU524163 CUR524163:CUY524163 CKV524163:CLC524163 CAZ524163:CBG524163 BRD524163:BRK524163 BHH524163:BHO524163 AXL524163:AXS524163 ANP524163:ANW524163 ADT524163:AEA524163 TX524163:UE524163 KB524163:KI524163 AF524163:AM524163 WWN458627:WWU458627 WMR458627:WMY458627 WCV458627:WDC458627 VSZ458627:VTG458627 VJD458627:VJK458627 UZH458627:UZO458627 UPL458627:UPS458627 UFP458627:UFW458627 TVT458627:TWA458627 TLX458627:TME458627 TCB458627:TCI458627 SSF458627:SSM458627 SIJ458627:SIQ458627 RYN458627:RYU458627 ROR458627:ROY458627 REV458627:RFC458627 QUZ458627:QVG458627 QLD458627:QLK458627 QBH458627:QBO458627 PRL458627:PRS458627 PHP458627:PHW458627 OXT458627:OYA458627 ONX458627:OOE458627 OEB458627:OEI458627 NUF458627:NUM458627 NKJ458627:NKQ458627 NAN458627:NAU458627 MQR458627:MQY458627 MGV458627:MHC458627 LWZ458627:LXG458627 LND458627:LNK458627 LDH458627:LDO458627 KTL458627:KTS458627 KJP458627:KJW458627 JZT458627:KAA458627 JPX458627:JQE458627 JGB458627:JGI458627 IWF458627:IWM458627 IMJ458627:IMQ458627 ICN458627:ICU458627 HSR458627:HSY458627 HIV458627:HJC458627 GYZ458627:GZG458627 GPD458627:GPK458627 GFH458627:GFO458627 FVL458627:FVS458627 FLP458627:FLW458627 FBT458627:FCA458627 ERX458627:ESE458627 EIB458627:EII458627 DYF458627:DYM458627 DOJ458627:DOQ458627 DEN458627:DEU458627 CUR458627:CUY458627 CKV458627:CLC458627 CAZ458627:CBG458627 BRD458627:BRK458627 BHH458627:BHO458627 AXL458627:AXS458627 ANP458627:ANW458627 ADT458627:AEA458627 TX458627:UE458627 KB458627:KI458627 AF458627:AM458627 WWN393091:WWU393091 WMR393091:WMY393091 WCV393091:WDC393091 VSZ393091:VTG393091 VJD393091:VJK393091 UZH393091:UZO393091 UPL393091:UPS393091 UFP393091:UFW393091 TVT393091:TWA393091 TLX393091:TME393091 TCB393091:TCI393091 SSF393091:SSM393091 SIJ393091:SIQ393091 RYN393091:RYU393091 ROR393091:ROY393091 REV393091:RFC393091 QUZ393091:QVG393091 QLD393091:QLK393091 QBH393091:QBO393091 PRL393091:PRS393091 PHP393091:PHW393091 OXT393091:OYA393091 ONX393091:OOE393091 OEB393091:OEI393091 NUF393091:NUM393091 NKJ393091:NKQ393091 NAN393091:NAU393091 MQR393091:MQY393091 MGV393091:MHC393091 LWZ393091:LXG393091 LND393091:LNK393091 LDH393091:LDO393091 KTL393091:KTS393091 KJP393091:KJW393091 JZT393091:KAA393091 JPX393091:JQE393091 JGB393091:JGI393091 IWF393091:IWM393091 IMJ393091:IMQ393091 ICN393091:ICU393091 HSR393091:HSY393091 HIV393091:HJC393091 GYZ393091:GZG393091 GPD393091:GPK393091 GFH393091:GFO393091 FVL393091:FVS393091 FLP393091:FLW393091 FBT393091:FCA393091 ERX393091:ESE393091 EIB393091:EII393091 DYF393091:DYM393091 DOJ393091:DOQ393091 DEN393091:DEU393091 CUR393091:CUY393091 CKV393091:CLC393091 CAZ393091:CBG393091 BRD393091:BRK393091 BHH393091:BHO393091 AXL393091:AXS393091 ANP393091:ANW393091 ADT393091:AEA393091 TX393091:UE393091 KB393091:KI393091 AF393091:AM393091 WWN327555:WWU327555 WMR327555:WMY327555 WCV327555:WDC327555 VSZ327555:VTG327555 VJD327555:VJK327555 UZH327555:UZO327555 UPL327555:UPS327555 UFP327555:UFW327555 TVT327555:TWA327555 TLX327555:TME327555 TCB327555:TCI327555 SSF327555:SSM327555 SIJ327555:SIQ327555 RYN327555:RYU327555 ROR327555:ROY327555 REV327555:RFC327555 QUZ327555:QVG327555 QLD327555:QLK327555 QBH327555:QBO327555 PRL327555:PRS327555 PHP327555:PHW327555 OXT327555:OYA327555 ONX327555:OOE327555 OEB327555:OEI327555 NUF327555:NUM327555 NKJ327555:NKQ327555 NAN327555:NAU327555 MQR327555:MQY327555 MGV327555:MHC327555 LWZ327555:LXG327555 LND327555:LNK327555 LDH327555:LDO327555 KTL327555:KTS327555 KJP327555:KJW327555 JZT327555:KAA327555 JPX327555:JQE327555 JGB327555:JGI327555 IWF327555:IWM327555 IMJ327555:IMQ327555 ICN327555:ICU327555 HSR327555:HSY327555 HIV327555:HJC327555 GYZ327555:GZG327555 GPD327555:GPK327555 GFH327555:GFO327555 FVL327555:FVS327555 FLP327555:FLW327555 FBT327555:FCA327555 ERX327555:ESE327555 EIB327555:EII327555 DYF327555:DYM327555 DOJ327555:DOQ327555 DEN327555:DEU327555 CUR327555:CUY327555 CKV327555:CLC327555 CAZ327555:CBG327555 BRD327555:BRK327555 BHH327555:BHO327555 AXL327555:AXS327555 ANP327555:ANW327555 ADT327555:AEA327555 TX327555:UE327555 KB327555:KI327555 AF327555:AM327555 WWN262019:WWU262019 WMR262019:WMY262019 WCV262019:WDC262019 VSZ262019:VTG262019 VJD262019:VJK262019 UZH262019:UZO262019 UPL262019:UPS262019 UFP262019:UFW262019 TVT262019:TWA262019 TLX262019:TME262019 TCB262019:TCI262019 SSF262019:SSM262019 SIJ262019:SIQ262019 RYN262019:RYU262019 ROR262019:ROY262019 REV262019:RFC262019 QUZ262019:QVG262019 QLD262019:QLK262019 QBH262019:QBO262019 PRL262019:PRS262019 PHP262019:PHW262019 OXT262019:OYA262019 ONX262019:OOE262019 OEB262019:OEI262019 NUF262019:NUM262019 NKJ262019:NKQ262019 NAN262019:NAU262019 MQR262019:MQY262019 MGV262019:MHC262019 LWZ262019:LXG262019 LND262019:LNK262019 LDH262019:LDO262019 KTL262019:KTS262019 KJP262019:KJW262019 JZT262019:KAA262019 JPX262019:JQE262019 JGB262019:JGI262019 IWF262019:IWM262019 IMJ262019:IMQ262019 ICN262019:ICU262019 HSR262019:HSY262019 HIV262019:HJC262019 GYZ262019:GZG262019 GPD262019:GPK262019 GFH262019:GFO262019 FVL262019:FVS262019 FLP262019:FLW262019 FBT262019:FCA262019 ERX262019:ESE262019 EIB262019:EII262019 DYF262019:DYM262019 DOJ262019:DOQ262019 DEN262019:DEU262019 CUR262019:CUY262019 CKV262019:CLC262019 CAZ262019:CBG262019 BRD262019:BRK262019 BHH262019:BHO262019 AXL262019:AXS262019 ANP262019:ANW262019 ADT262019:AEA262019 TX262019:UE262019 KB262019:KI262019 AF262019:AM262019 WWN196483:WWU196483 WMR196483:WMY196483 WCV196483:WDC196483 VSZ196483:VTG196483 VJD196483:VJK196483 UZH196483:UZO196483 UPL196483:UPS196483 UFP196483:UFW196483 TVT196483:TWA196483 TLX196483:TME196483 TCB196483:TCI196483 SSF196483:SSM196483 SIJ196483:SIQ196483 RYN196483:RYU196483 ROR196483:ROY196483 REV196483:RFC196483 QUZ196483:QVG196483 QLD196483:QLK196483 QBH196483:QBO196483 PRL196483:PRS196483 PHP196483:PHW196483 OXT196483:OYA196483 ONX196483:OOE196483 OEB196483:OEI196483 NUF196483:NUM196483 NKJ196483:NKQ196483 NAN196483:NAU196483 MQR196483:MQY196483 MGV196483:MHC196483 LWZ196483:LXG196483 LND196483:LNK196483 LDH196483:LDO196483 KTL196483:KTS196483 KJP196483:KJW196483 JZT196483:KAA196483 JPX196483:JQE196483 JGB196483:JGI196483 IWF196483:IWM196483 IMJ196483:IMQ196483 ICN196483:ICU196483 HSR196483:HSY196483 HIV196483:HJC196483 GYZ196483:GZG196483 GPD196483:GPK196483 GFH196483:GFO196483 FVL196483:FVS196483 FLP196483:FLW196483 FBT196483:FCA196483 ERX196483:ESE196483 EIB196483:EII196483 DYF196483:DYM196483 DOJ196483:DOQ196483 DEN196483:DEU196483 CUR196483:CUY196483 CKV196483:CLC196483 CAZ196483:CBG196483 BRD196483:BRK196483 BHH196483:BHO196483 AXL196483:AXS196483 ANP196483:ANW196483 ADT196483:AEA196483 TX196483:UE196483 KB196483:KI196483 AF196483:AM196483 WWN130947:WWU130947 WMR130947:WMY130947 WCV130947:WDC130947 VSZ130947:VTG130947 VJD130947:VJK130947 UZH130947:UZO130947 UPL130947:UPS130947 UFP130947:UFW130947 TVT130947:TWA130947 TLX130947:TME130947 TCB130947:TCI130947 SSF130947:SSM130947 SIJ130947:SIQ130947 RYN130947:RYU130947 ROR130947:ROY130947 REV130947:RFC130947 QUZ130947:QVG130947 QLD130947:QLK130947 QBH130947:QBO130947 PRL130947:PRS130947 PHP130947:PHW130947 OXT130947:OYA130947 ONX130947:OOE130947 OEB130947:OEI130947 NUF130947:NUM130947 NKJ130947:NKQ130947 NAN130947:NAU130947 MQR130947:MQY130947 MGV130947:MHC130947 LWZ130947:LXG130947 LND130947:LNK130947 LDH130947:LDO130947 KTL130947:KTS130947 KJP130947:KJW130947 JZT130947:KAA130947 JPX130947:JQE130947 JGB130947:JGI130947 IWF130947:IWM130947 IMJ130947:IMQ130947 ICN130947:ICU130947 HSR130947:HSY130947 HIV130947:HJC130947 GYZ130947:GZG130947 GPD130947:GPK130947 GFH130947:GFO130947 FVL130947:FVS130947 FLP130947:FLW130947 FBT130947:FCA130947 ERX130947:ESE130947 EIB130947:EII130947 DYF130947:DYM130947 DOJ130947:DOQ130947 DEN130947:DEU130947 CUR130947:CUY130947 CKV130947:CLC130947 CAZ130947:CBG130947 BRD130947:BRK130947 BHH130947:BHO130947 AXL130947:AXS130947 ANP130947:ANW130947 ADT130947:AEA130947 TX130947:UE130947 KB130947:KI130947 AF130947:AM130947 WWN65411:WWU65411 WMR65411:WMY65411 WCV65411:WDC65411 VSZ65411:VTG65411 VJD65411:VJK65411 UZH65411:UZO65411 UPL65411:UPS65411 UFP65411:UFW65411 TVT65411:TWA65411 TLX65411:TME65411 TCB65411:TCI65411 SSF65411:SSM65411 SIJ65411:SIQ65411 RYN65411:RYU65411 ROR65411:ROY65411 REV65411:RFC65411 QUZ65411:QVG65411 QLD65411:QLK65411 QBH65411:QBO65411 PRL65411:PRS65411 PHP65411:PHW65411 OXT65411:OYA65411 ONX65411:OOE65411 OEB65411:OEI65411 NUF65411:NUM65411 NKJ65411:NKQ65411 NAN65411:NAU65411 MQR65411:MQY65411 MGV65411:MHC65411 LWZ65411:LXG65411 LND65411:LNK65411 LDH65411:LDO65411 KTL65411:KTS65411 KJP65411:KJW65411 JZT65411:KAA65411 JPX65411:JQE65411 JGB65411:JGI65411 IWF65411:IWM65411 IMJ65411:IMQ65411 ICN65411:ICU65411 HSR65411:HSY65411 HIV65411:HJC65411 GYZ65411:GZG65411 GPD65411:GPK65411 GFH65411:GFO65411 FVL65411:FVS65411 FLP65411:FLW65411 FBT65411:FCA65411 ERX65411:ESE65411 EIB65411:EII65411 DYF65411:DYM65411 DOJ65411:DOQ65411 DEN65411:DEU65411 CUR65411:CUY65411 CKV65411:CLC65411 CAZ65411:CBG65411 BRD65411:BRK65411 BHH65411:BHO65411 AXL65411:AXS65411 ANP65411:ANW65411 ADT65411:AEA65411 TX65411:UE65411 KB65411:KI65411 AF65411:AM65411 WWN18:WWU18 WMR18:WMY18 WCV18:WDC18 VSZ18:VTG18 VJD18:VJK18 UZH18:UZO18 UPL18:UPS18 UFP18:UFW18 TVT18:TWA18 TLX18:TME18 TCB18:TCI18 SSF18:SSM18 SIJ18:SIQ18 RYN18:RYU18 ROR18:ROY18 REV18:RFC18 QUZ18:QVG18 QLD18:QLK18 QBH18:QBO18 PRL18:PRS18 PHP18:PHW18 OXT18:OYA18 ONX18:OOE18 OEB18:OEI18 NUF18:NUM18 NKJ18:NKQ18 NAN18:NAU18 MQR18:MQY18 MGV18:MHC18 LWZ18:LXG18 LND18:LNK18 LDH18:LDO18 KTL18:KTS18 KJP18:KJW18 JZT18:KAA18 JPX18:JQE18 JGB18:JGI18 IWF18:IWM18 IMJ18:IMQ18 ICN18:ICU18 HSR18:HSY18 HIV18:HJC18 GYZ18:GZG18 GPD18:GPK18 GFH18:GFO18 FVL18:FVS18 FLP18:FLW18 FBT18:FCA18 ERX18:ESE18 EIB18:EII18 DYF18:DYM18 DOJ18:DOQ18 DEN18:DEU18 CUR18:CUY18 CKV18:CLC18 CAZ18:CBG18 BRD18:BRK18 BHH18:BHO18 AXL18:AXS18 ANP18:ANW18 ADT18:AEA18 TX18:UE18 KB18:KI18">
      <formula1>39083</formula1>
    </dataValidation>
    <dataValidation type="whole" operator="equal" allowBlank="1" showInputMessage="1" showErrorMessage="1" errorTitle="El documento es normal" error="Valor no valido" prompt="El acuerdo remitido está firmado por el Sindico, capturar 1 si se requiere seleccionar esta opción." sqref="WYD982917 WOH982917 WEL982917 VUP982917 VKT982917 VAX982917 URB982917 UHF982917 TXJ982917 TNN982917 TDR982917 STV982917 SJZ982917 SAD982917 RQH982917 RGL982917 QWP982917 QMT982917 QCX982917 PTB982917 PJF982917 OZJ982917 OPN982917 OFR982917 NVV982917 NLZ982917 NCD982917 MSH982917 MIL982917 LYP982917 LOT982917 LEX982917 KVB982917 KLF982917 KBJ982917 JRN982917 JHR982917 IXV982917 INZ982917 IED982917 HUH982917 HKL982917 HAP982917 GQT982917 GGX982917 FXB982917 FNF982917 FDJ982917 ETN982917 EJR982917 DZV982917 DPZ982917 DGD982917 CWH982917 CML982917 CCP982917 BST982917 BIX982917 AZB982917 APF982917 AFJ982917 VN982917 LR982917 BV982917 WYD917381 WOH917381 WEL917381 VUP917381 VKT917381 VAX917381 URB917381 UHF917381 TXJ917381 TNN917381 TDR917381 STV917381 SJZ917381 SAD917381 RQH917381 RGL917381 QWP917381 QMT917381 QCX917381 PTB917381 PJF917381 OZJ917381 OPN917381 OFR917381 NVV917381 NLZ917381 NCD917381 MSH917381 MIL917381 LYP917381 LOT917381 LEX917381 KVB917381 KLF917381 KBJ917381 JRN917381 JHR917381 IXV917381 INZ917381 IED917381 HUH917381 HKL917381 HAP917381 GQT917381 GGX917381 FXB917381 FNF917381 FDJ917381 ETN917381 EJR917381 DZV917381 DPZ917381 DGD917381 CWH917381 CML917381 CCP917381 BST917381 BIX917381 AZB917381 APF917381 AFJ917381 VN917381 LR917381 BV917381 WYD851845 WOH851845 WEL851845 VUP851845 VKT851845 VAX851845 URB851845 UHF851845 TXJ851845 TNN851845 TDR851845 STV851845 SJZ851845 SAD851845 RQH851845 RGL851845 QWP851845 QMT851845 QCX851845 PTB851845 PJF851845 OZJ851845 OPN851845 OFR851845 NVV851845 NLZ851845 NCD851845 MSH851845 MIL851845 LYP851845 LOT851845 LEX851845 KVB851845 KLF851845 KBJ851845 JRN851845 JHR851845 IXV851845 INZ851845 IED851845 HUH851845 HKL851845 HAP851845 GQT851845 GGX851845 FXB851845 FNF851845 FDJ851845 ETN851845 EJR851845 DZV851845 DPZ851845 DGD851845 CWH851845 CML851845 CCP851845 BST851845 BIX851845 AZB851845 APF851845 AFJ851845 VN851845 LR851845 BV851845 WYD786309 WOH786309 WEL786309 VUP786309 VKT786309 VAX786309 URB786309 UHF786309 TXJ786309 TNN786309 TDR786309 STV786309 SJZ786309 SAD786309 RQH786309 RGL786309 QWP786309 QMT786309 QCX786309 PTB786309 PJF786309 OZJ786309 OPN786309 OFR786309 NVV786309 NLZ786309 NCD786309 MSH786309 MIL786309 LYP786309 LOT786309 LEX786309 KVB786309 KLF786309 KBJ786309 JRN786309 JHR786309 IXV786309 INZ786309 IED786309 HUH786309 HKL786309 HAP786309 GQT786309 GGX786309 FXB786309 FNF786309 FDJ786309 ETN786309 EJR786309 DZV786309 DPZ786309 DGD786309 CWH786309 CML786309 CCP786309 BST786309 BIX786309 AZB786309 APF786309 AFJ786309 VN786309 LR786309 BV786309 WYD720773 WOH720773 WEL720773 VUP720773 VKT720773 VAX720773 URB720773 UHF720773 TXJ720773 TNN720773 TDR720773 STV720773 SJZ720773 SAD720773 RQH720773 RGL720773 QWP720773 QMT720773 QCX720773 PTB720773 PJF720773 OZJ720773 OPN720773 OFR720773 NVV720773 NLZ720773 NCD720773 MSH720773 MIL720773 LYP720773 LOT720773 LEX720773 KVB720773 KLF720773 KBJ720773 JRN720773 JHR720773 IXV720773 INZ720773 IED720773 HUH720773 HKL720773 HAP720773 GQT720773 GGX720773 FXB720773 FNF720773 FDJ720773 ETN720773 EJR720773 DZV720773 DPZ720773 DGD720773 CWH720773 CML720773 CCP720773 BST720773 BIX720773 AZB720773 APF720773 AFJ720773 VN720773 LR720773 BV720773 WYD655237 WOH655237 WEL655237 VUP655237 VKT655237 VAX655237 URB655237 UHF655237 TXJ655237 TNN655237 TDR655237 STV655237 SJZ655237 SAD655237 RQH655237 RGL655237 QWP655237 QMT655237 QCX655237 PTB655237 PJF655237 OZJ655237 OPN655237 OFR655237 NVV655237 NLZ655237 NCD655237 MSH655237 MIL655237 LYP655237 LOT655237 LEX655237 KVB655237 KLF655237 KBJ655237 JRN655237 JHR655237 IXV655237 INZ655237 IED655237 HUH655237 HKL655237 HAP655237 GQT655237 GGX655237 FXB655237 FNF655237 FDJ655237 ETN655237 EJR655237 DZV655237 DPZ655237 DGD655237 CWH655237 CML655237 CCP655237 BST655237 BIX655237 AZB655237 APF655237 AFJ655237 VN655237 LR655237 BV655237 WYD589701 WOH589701 WEL589701 VUP589701 VKT589701 VAX589701 URB589701 UHF589701 TXJ589701 TNN589701 TDR589701 STV589701 SJZ589701 SAD589701 RQH589701 RGL589701 QWP589701 QMT589701 QCX589701 PTB589701 PJF589701 OZJ589701 OPN589701 OFR589701 NVV589701 NLZ589701 NCD589701 MSH589701 MIL589701 LYP589701 LOT589701 LEX589701 KVB589701 KLF589701 KBJ589701 JRN589701 JHR589701 IXV589701 INZ589701 IED589701 HUH589701 HKL589701 HAP589701 GQT589701 GGX589701 FXB589701 FNF589701 FDJ589701 ETN589701 EJR589701 DZV589701 DPZ589701 DGD589701 CWH589701 CML589701 CCP589701 BST589701 BIX589701 AZB589701 APF589701 AFJ589701 VN589701 LR589701 BV589701 WYD524165 WOH524165 WEL524165 VUP524165 VKT524165 VAX524165 URB524165 UHF524165 TXJ524165 TNN524165 TDR524165 STV524165 SJZ524165 SAD524165 RQH524165 RGL524165 QWP524165 QMT524165 QCX524165 PTB524165 PJF524165 OZJ524165 OPN524165 OFR524165 NVV524165 NLZ524165 NCD524165 MSH524165 MIL524165 LYP524165 LOT524165 LEX524165 KVB524165 KLF524165 KBJ524165 JRN524165 JHR524165 IXV524165 INZ524165 IED524165 HUH524165 HKL524165 HAP524165 GQT524165 GGX524165 FXB524165 FNF524165 FDJ524165 ETN524165 EJR524165 DZV524165 DPZ524165 DGD524165 CWH524165 CML524165 CCP524165 BST524165 BIX524165 AZB524165 APF524165 AFJ524165 VN524165 LR524165 BV524165 WYD458629 WOH458629 WEL458629 VUP458629 VKT458629 VAX458629 URB458629 UHF458629 TXJ458629 TNN458629 TDR458629 STV458629 SJZ458629 SAD458629 RQH458629 RGL458629 QWP458629 QMT458629 QCX458629 PTB458629 PJF458629 OZJ458629 OPN458629 OFR458629 NVV458629 NLZ458629 NCD458629 MSH458629 MIL458629 LYP458629 LOT458629 LEX458629 KVB458629 KLF458629 KBJ458629 JRN458629 JHR458629 IXV458629 INZ458629 IED458629 HUH458629 HKL458629 HAP458629 GQT458629 GGX458629 FXB458629 FNF458629 FDJ458629 ETN458629 EJR458629 DZV458629 DPZ458629 DGD458629 CWH458629 CML458629 CCP458629 BST458629 BIX458629 AZB458629 APF458629 AFJ458629 VN458629 LR458629 BV458629 WYD393093 WOH393093 WEL393093 VUP393093 VKT393093 VAX393093 URB393093 UHF393093 TXJ393093 TNN393093 TDR393093 STV393093 SJZ393093 SAD393093 RQH393093 RGL393093 QWP393093 QMT393093 QCX393093 PTB393093 PJF393093 OZJ393093 OPN393093 OFR393093 NVV393093 NLZ393093 NCD393093 MSH393093 MIL393093 LYP393093 LOT393093 LEX393093 KVB393093 KLF393093 KBJ393093 JRN393093 JHR393093 IXV393093 INZ393093 IED393093 HUH393093 HKL393093 HAP393093 GQT393093 GGX393093 FXB393093 FNF393093 FDJ393093 ETN393093 EJR393093 DZV393093 DPZ393093 DGD393093 CWH393093 CML393093 CCP393093 BST393093 BIX393093 AZB393093 APF393093 AFJ393093 VN393093 LR393093 BV393093 WYD327557 WOH327557 WEL327557 VUP327557 VKT327557 VAX327557 URB327557 UHF327557 TXJ327557 TNN327557 TDR327557 STV327557 SJZ327557 SAD327557 RQH327557 RGL327557 QWP327557 QMT327557 QCX327557 PTB327557 PJF327557 OZJ327557 OPN327557 OFR327557 NVV327557 NLZ327557 NCD327557 MSH327557 MIL327557 LYP327557 LOT327557 LEX327557 KVB327557 KLF327557 KBJ327557 JRN327557 JHR327557 IXV327557 INZ327557 IED327557 HUH327557 HKL327557 HAP327557 GQT327557 GGX327557 FXB327557 FNF327557 FDJ327557 ETN327557 EJR327557 DZV327557 DPZ327557 DGD327557 CWH327557 CML327557 CCP327557 BST327557 BIX327557 AZB327557 APF327557 AFJ327557 VN327557 LR327557 BV327557 WYD262021 WOH262021 WEL262021 VUP262021 VKT262021 VAX262021 URB262021 UHF262021 TXJ262021 TNN262021 TDR262021 STV262021 SJZ262021 SAD262021 RQH262021 RGL262021 QWP262021 QMT262021 QCX262021 PTB262021 PJF262021 OZJ262021 OPN262021 OFR262021 NVV262021 NLZ262021 NCD262021 MSH262021 MIL262021 LYP262021 LOT262021 LEX262021 KVB262021 KLF262021 KBJ262021 JRN262021 JHR262021 IXV262021 INZ262021 IED262021 HUH262021 HKL262021 HAP262021 GQT262021 GGX262021 FXB262021 FNF262021 FDJ262021 ETN262021 EJR262021 DZV262021 DPZ262021 DGD262021 CWH262021 CML262021 CCP262021 BST262021 BIX262021 AZB262021 APF262021 AFJ262021 VN262021 LR262021 BV262021 WYD196485 WOH196485 WEL196485 VUP196485 VKT196485 VAX196485 URB196485 UHF196485 TXJ196485 TNN196485 TDR196485 STV196485 SJZ196485 SAD196485 RQH196485 RGL196485 QWP196485 QMT196485 QCX196485 PTB196485 PJF196485 OZJ196485 OPN196485 OFR196485 NVV196485 NLZ196485 NCD196485 MSH196485 MIL196485 LYP196485 LOT196485 LEX196485 KVB196485 KLF196485 KBJ196485 JRN196485 JHR196485 IXV196485 INZ196485 IED196485 HUH196485 HKL196485 HAP196485 GQT196485 GGX196485 FXB196485 FNF196485 FDJ196485 ETN196485 EJR196485 DZV196485 DPZ196485 DGD196485 CWH196485 CML196485 CCP196485 BST196485 BIX196485 AZB196485 APF196485 AFJ196485 VN196485 LR196485 BV196485 WYD130949 WOH130949 WEL130949 VUP130949 VKT130949 VAX130949 URB130949 UHF130949 TXJ130949 TNN130949 TDR130949 STV130949 SJZ130949 SAD130949 RQH130949 RGL130949 QWP130949 QMT130949 QCX130949 PTB130949 PJF130949 OZJ130949 OPN130949 OFR130949 NVV130949 NLZ130949 NCD130949 MSH130949 MIL130949 LYP130949 LOT130949 LEX130949 KVB130949 KLF130949 KBJ130949 JRN130949 JHR130949 IXV130949 INZ130949 IED130949 HUH130949 HKL130949 HAP130949 GQT130949 GGX130949 FXB130949 FNF130949 FDJ130949 ETN130949 EJR130949 DZV130949 DPZ130949 DGD130949 CWH130949 CML130949 CCP130949 BST130949 BIX130949 AZB130949 APF130949 AFJ130949 VN130949 LR130949 BV130949 WYD65413 WOH65413 WEL65413 VUP65413 VKT65413 VAX65413 URB65413 UHF65413 TXJ65413 TNN65413 TDR65413 STV65413 SJZ65413 SAD65413 RQH65413 RGL65413 QWP65413 QMT65413 QCX65413 PTB65413 PJF65413 OZJ65413 OPN65413 OFR65413 NVV65413 NLZ65413 NCD65413 MSH65413 MIL65413 LYP65413 LOT65413 LEX65413 KVB65413 KLF65413 KBJ65413 JRN65413 JHR65413 IXV65413 INZ65413 IED65413 HUH65413 HKL65413 HAP65413 GQT65413 GGX65413 FXB65413 FNF65413 FDJ65413 ETN65413 EJR65413 DZV65413 DPZ65413 DGD65413 CWH65413 CML65413 CCP65413 BST65413 BIX65413 AZB65413 APF65413 AFJ65413 VN65413 LR65413 BV65413 WYD20 WOH20 WEL20 VUP20 VKT20 VAX20 URB20 UHF20 TXJ20 TNN20 TDR20 STV20 SJZ20 SAD20 RQH20 RGL20 QWP20 QMT20 QCX20 PTB20 PJF20 OZJ20 OPN20 OFR20 NVV20 NLZ20 NCD20 MSH20 MIL20 LYP20 LOT20 LEX20 KVB20 KLF20 KBJ20 JRN20 JHR20 IXV20 INZ20 IED20 HUH20 HKL20 HAP20 GQT20 GGX20 FXB20 FNF20 FDJ20 ETN20 EJR20 DZV20 DPZ20 DGD20 CWH20 CML20 CCP20 BST20 BIX20 AZB20 APF20 AFJ20 VN20 LR20">
      <formula1>1</formula1>
    </dataValidation>
    <dataValidation type="whole" operator="equal" allowBlank="1" showInputMessage="1" showErrorMessage="1" errorTitle="El documento es normal" error="Valor no valido" prompt="El acuerdo remitido está firmado por el Secretario General, capturar 1 si se requiere seleccionar esta opción." sqref="WYD982915 WOH982915 WEL982915 VUP982915 VKT982915 VAX982915 URB982915 UHF982915 TXJ982915 TNN982915 TDR982915 STV982915 SJZ982915 SAD982915 RQH982915 RGL982915 QWP982915 QMT982915 QCX982915 PTB982915 PJF982915 OZJ982915 OPN982915 OFR982915 NVV982915 NLZ982915 NCD982915 MSH982915 MIL982915 LYP982915 LOT982915 LEX982915 KVB982915 KLF982915 KBJ982915 JRN982915 JHR982915 IXV982915 INZ982915 IED982915 HUH982915 HKL982915 HAP982915 GQT982915 GGX982915 FXB982915 FNF982915 FDJ982915 ETN982915 EJR982915 DZV982915 DPZ982915 DGD982915 CWH982915 CML982915 CCP982915 BST982915 BIX982915 AZB982915 APF982915 AFJ982915 VN982915 LR982915 BV982915 WYD917379 WOH917379 WEL917379 VUP917379 VKT917379 VAX917379 URB917379 UHF917379 TXJ917379 TNN917379 TDR917379 STV917379 SJZ917379 SAD917379 RQH917379 RGL917379 QWP917379 QMT917379 QCX917379 PTB917379 PJF917379 OZJ917379 OPN917379 OFR917379 NVV917379 NLZ917379 NCD917379 MSH917379 MIL917379 LYP917379 LOT917379 LEX917379 KVB917379 KLF917379 KBJ917379 JRN917379 JHR917379 IXV917379 INZ917379 IED917379 HUH917379 HKL917379 HAP917379 GQT917379 GGX917379 FXB917379 FNF917379 FDJ917379 ETN917379 EJR917379 DZV917379 DPZ917379 DGD917379 CWH917379 CML917379 CCP917379 BST917379 BIX917379 AZB917379 APF917379 AFJ917379 VN917379 LR917379 BV917379 WYD851843 WOH851843 WEL851843 VUP851843 VKT851843 VAX851843 URB851843 UHF851843 TXJ851843 TNN851843 TDR851843 STV851843 SJZ851843 SAD851843 RQH851843 RGL851843 QWP851843 QMT851843 QCX851843 PTB851843 PJF851843 OZJ851843 OPN851843 OFR851843 NVV851843 NLZ851843 NCD851843 MSH851843 MIL851843 LYP851843 LOT851843 LEX851843 KVB851843 KLF851843 KBJ851843 JRN851843 JHR851843 IXV851843 INZ851843 IED851843 HUH851843 HKL851843 HAP851843 GQT851843 GGX851843 FXB851843 FNF851843 FDJ851843 ETN851843 EJR851843 DZV851843 DPZ851843 DGD851843 CWH851843 CML851843 CCP851843 BST851843 BIX851843 AZB851843 APF851843 AFJ851843 VN851843 LR851843 BV851843 WYD786307 WOH786307 WEL786307 VUP786307 VKT786307 VAX786307 URB786307 UHF786307 TXJ786307 TNN786307 TDR786307 STV786307 SJZ786307 SAD786307 RQH786307 RGL786307 QWP786307 QMT786307 QCX786307 PTB786307 PJF786307 OZJ786307 OPN786307 OFR786307 NVV786307 NLZ786307 NCD786307 MSH786307 MIL786307 LYP786307 LOT786307 LEX786307 KVB786307 KLF786307 KBJ786307 JRN786307 JHR786307 IXV786307 INZ786307 IED786307 HUH786307 HKL786307 HAP786307 GQT786307 GGX786307 FXB786307 FNF786307 FDJ786307 ETN786307 EJR786307 DZV786307 DPZ786307 DGD786307 CWH786307 CML786307 CCP786307 BST786307 BIX786307 AZB786307 APF786307 AFJ786307 VN786307 LR786307 BV786307 WYD720771 WOH720771 WEL720771 VUP720771 VKT720771 VAX720771 URB720771 UHF720771 TXJ720771 TNN720771 TDR720771 STV720771 SJZ720771 SAD720771 RQH720771 RGL720771 QWP720771 QMT720771 QCX720771 PTB720771 PJF720771 OZJ720771 OPN720771 OFR720771 NVV720771 NLZ720771 NCD720771 MSH720771 MIL720771 LYP720771 LOT720771 LEX720771 KVB720771 KLF720771 KBJ720771 JRN720771 JHR720771 IXV720771 INZ720771 IED720771 HUH720771 HKL720771 HAP720771 GQT720771 GGX720771 FXB720771 FNF720771 FDJ720771 ETN720771 EJR720771 DZV720771 DPZ720771 DGD720771 CWH720771 CML720771 CCP720771 BST720771 BIX720771 AZB720771 APF720771 AFJ720771 VN720771 LR720771 BV720771 WYD655235 WOH655235 WEL655235 VUP655235 VKT655235 VAX655235 URB655235 UHF655235 TXJ655235 TNN655235 TDR655235 STV655235 SJZ655235 SAD655235 RQH655235 RGL655235 QWP655235 QMT655235 QCX655235 PTB655235 PJF655235 OZJ655235 OPN655235 OFR655235 NVV655235 NLZ655235 NCD655235 MSH655235 MIL655235 LYP655235 LOT655235 LEX655235 KVB655235 KLF655235 KBJ655235 JRN655235 JHR655235 IXV655235 INZ655235 IED655235 HUH655235 HKL655235 HAP655235 GQT655235 GGX655235 FXB655235 FNF655235 FDJ655235 ETN655235 EJR655235 DZV655235 DPZ655235 DGD655235 CWH655235 CML655235 CCP655235 BST655235 BIX655235 AZB655235 APF655235 AFJ655235 VN655235 LR655235 BV655235 WYD589699 WOH589699 WEL589699 VUP589699 VKT589699 VAX589699 URB589699 UHF589699 TXJ589699 TNN589699 TDR589699 STV589699 SJZ589699 SAD589699 RQH589699 RGL589699 QWP589699 QMT589699 QCX589699 PTB589699 PJF589699 OZJ589699 OPN589699 OFR589699 NVV589699 NLZ589699 NCD589699 MSH589699 MIL589699 LYP589699 LOT589699 LEX589699 KVB589699 KLF589699 KBJ589699 JRN589699 JHR589699 IXV589699 INZ589699 IED589699 HUH589699 HKL589699 HAP589699 GQT589699 GGX589699 FXB589699 FNF589699 FDJ589699 ETN589699 EJR589699 DZV589699 DPZ589699 DGD589699 CWH589699 CML589699 CCP589699 BST589699 BIX589699 AZB589699 APF589699 AFJ589699 VN589699 LR589699 BV589699 WYD524163 WOH524163 WEL524163 VUP524163 VKT524163 VAX524163 URB524163 UHF524163 TXJ524163 TNN524163 TDR524163 STV524163 SJZ524163 SAD524163 RQH524163 RGL524163 QWP524163 QMT524163 QCX524163 PTB524163 PJF524163 OZJ524163 OPN524163 OFR524163 NVV524163 NLZ524163 NCD524163 MSH524163 MIL524163 LYP524163 LOT524163 LEX524163 KVB524163 KLF524163 KBJ524163 JRN524163 JHR524163 IXV524163 INZ524163 IED524163 HUH524163 HKL524163 HAP524163 GQT524163 GGX524163 FXB524163 FNF524163 FDJ524163 ETN524163 EJR524163 DZV524163 DPZ524163 DGD524163 CWH524163 CML524163 CCP524163 BST524163 BIX524163 AZB524163 APF524163 AFJ524163 VN524163 LR524163 BV524163 WYD458627 WOH458627 WEL458627 VUP458627 VKT458627 VAX458627 URB458627 UHF458627 TXJ458627 TNN458627 TDR458627 STV458627 SJZ458627 SAD458627 RQH458627 RGL458627 QWP458627 QMT458627 QCX458627 PTB458627 PJF458627 OZJ458627 OPN458627 OFR458627 NVV458627 NLZ458627 NCD458627 MSH458627 MIL458627 LYP458627 LOT458627 LEX458627 KVB458627 KLF458627 KBJ458627 JRN458627 JHR458627 IXV458627 INZ458627 IED458627 HUH458627 HKL458627 HAP458627 GQT458627 GGX458627 FXB458627 FNF458627 FDJ458627 ETN458627 EJR458627 DZV458627 DPZ458627 DGD458627 CWH458627 CML458627 CCP458627 BST458627 BIX458627 AZB458627 APF458627 AFJ458627 VN458627 LR458627 BV458627 WYD393091 WOH393091 WEL393091 VUP393091 VKT393091 VAX393091 URB393091 UHF393091 TXJ393091 TNN393091 TDR393091 STV393091 SJZ393091 SAD393091 RQH393091 RGL393091 QWP393091 QMT393091 QCX393091 PTB393091 PJF393091 OZJ393091 OPN393091 OFR393091 NVV393091 NLZ393091 NCD393091 MSH393091 MIL393091 LYP393091 LOT393091 LEX393091 KVB393091 KLF393091 KBJ393091 JRN393091 JHR393091 IXV393091 INZ393091 IED393091 HUH393091 HKL393091 HAP393091 GQT393091 GGX393091 FXB393091 FNF393091 FDJ393091 ETN393091 EJR393091 DZV393091 DPZ393091 DGD393091 CWH393091 CML393091 CCP393091 BST393091 BIX393091 AZB393091 APF393091 AFJ393091 VN393091 LR393091 BV393091 WYD327555 WOH327555 WEL327555 VUP327555 VKT327555 VAX327555 URB327555 UHF327555 TXJ327555 TNN327555 TDR327555 STV327555 SJZ327555 SAD327555 RQH327555 RGL327555 QWP327555 QMT327555 QCX327555 PTB327555 PJF327555 OZJ327555 OPN327555 OFR327555 NVV327555 NLZ327555 NCD327555 MSH327555 MIL327555 LYP327555 LOT327555 LEX327555 KVB327555 KLF327555 KBJ327555 JRN327555 JHR327555 IXV327555 INZ327555 IED327555 HUH327555 HKL327555 HAP327555 GQT327555 GGX327555 FXB327555 FNF327555 FDJ327555 ETN327555 EJR327555 DZV327555 DPZ327555 DGD327555 CWH327555 CML327555 CCP327555 BST327555 BIX327555 AZB327555 APF327555 AFJ327555 VN327555 LR327555 BV327555 WYD262019 WOH262019 WEL262019 VUP262019 VKT262019 VAX262019 URB262019 UHF262019 TXJ262019 TNN262019 TDR262019 STV262019 SJZ262019 SAD262019 RQH262019 RGL262019 QWP262019 QMT262019 QCX262019 PTB262019 PJF262019 OZJ262019 OPN262019 OFR262019 NVV262019 NLZ262019 NCD262019 MSH262019 MIL262019 LYP262019 LOT262019 LEX262019 KVB262019 KLF262019 KBJ262019 JRN262019 JHR262019 IXV262019 INZ262019 IED262019 HUH262019 HKL262019 HAP262019 GQT262019 GGX262019 FXB262019 FNF262019 FDJ262019 ETN262019 EJR262019 DZV262019 DPZ262019 DGD262019 CWH262019 CML262019 CCP262019 BST262019 BIX262019 AZB262019 APF262019 AFJ262019 VN262019 LR262019 BV262019 WYD196483 WOH196483 WEL196483 VUP196483 VKT196483 VAX196483 URB196483 UHF196483 TXJ196483 TNN196483 TDR196483 STV196483 SJZ196483 SAD196483 RQH196483 RGL196483 QWP196483 QMT196483 QCX196483 PTB196483 PJF196483 OZJ196483 OPN196483 OFR196483 NVV196483 NLZ196483 NCD196483 MSH196483 MIL196483 LYP196483 LOT196483 LEX196483 KVB196483 KLF196483 KBJ196483 JRN196483 JHR196483 IXV196483 INZ196483 IED196483 HUH196483 HKL196483 HAP196483 GQT196483 GGX196483 FXB196483 FNF196483 FDJ196483 ETN196483 EJR196483 DZV196483 DPZ196483 DGD196483 CWH196483 CML196483 CCP196483 BST196483 BIX196483 AZB196483 APF196483 AFJ196483 VN196483 LR196483 BV196483 WYD130947 WOH130947 WEL130947 VUP130947 VKT130947 VAX130947 URB130947 UHF130947 TXJ130947 TNN130947 TDR130947 STV130947 SJZ130947 SAD130947 RQH130947 RGL130947 QWP130947 QMT130947 QCX130947 PTB130947 PJF130947 OZJ130947 OPN130947 OFR130947 NVV130947 NLZ130947 NCD130947 MSH130947 MIL130947 LYP130947 LOT130947 LEX130947 KVB130947 KLF130947 KBJ130947 JRN130947 JHR130947 IXV130947 INZ130947 IED130947 HUH130947 HKL130947 HAP130947 GQT130947 GGX130947 FXB130947 FNF130947 FDJ130947 ETN130947 EJR130947 DZV130947 DPZ130947 DGD130947 CWH130947 CML130947 CCP130947 BST130947 BIX130947 AZB130947 APF130947 AFJ130947 VN130947 LR130947 BV130947 WYD65411 WOH65411 WEL65411 VUP65411 VKT65411 VAX65411 URB65411 UHF65411 TXJ65411 TNN65411 TDR65411 STV65411 SJZ65411 SAD65411 RQH65411 RGL65411 QWP65411 QMT65411 QCX65411 PTB65411 PJF65411 OZJ65411 OPN65411 OFR65411 NVV65411 NLZ65411 NCD65411 MSH65411 MIL65411 LYP65411 LOT65411 LEX65411 KVB65411 KLF65411 KBJ65411 JRN65411 JHR65411 IXV65411 INZ65411 IED65411 HUH65411 HKL65411 HAP65411 GQT65411 GGX65411 FXB65411 FNF65411 FDJ65411 ETN65411 EJR65411 DZV65411 DPZ65411 DGD65411 CWH65411 CML65411 CCP65411 BST65411 BIX65411 AZB65411 APF65411 AFJ65411 VN65411 LR65411 BV65411 WYD18 WOH18 WEL18 VUP18 VKT18 VAX18 URB18 UHF18 TXJ18 TNN18 TDR18 STV18 SJZ18 SAD18 RQH18 RGL18 QWP18 QMT18 QCX18 PTB18 PJF18 OZJ18 OPN18 OFR18 NVV18 NLZ18 NCD18 MSH18 MIL18 LYP18 LOT18 LEX18 KVB18 KLF18 KBJ18 JRN18 JHR18 IXV18 INZ18 IED18 HUH18 HKL18 HAP18 GQT18 GGX18 FXB18 FNF18 FDJ18 ETN18 EJR18 DZV18 DPZ18 DGD18 CWH18 CML18 CCP18 BST18 BIX18 AZB18 APF18 AFJ18 VN18 LR18">
      <formula1>1</formula1>
    </dataValidation>
    <dataValidation type="whole" operator="equal" allowBlank="1" showInputMessage="1" showErrorMessage="1" errorTitle="El documento es normal" error="Valor no valido" prompt="El acuerdo remitido esta firmado por el Secretario Gral. y/o Sindico, capturar 1 si se requiere seleccionar está opción." sqref="WYD982919 WOH982919 WEL982919 VUP982919 VKT982919 VAX982919 URB982919 UHF982919 TXJ982919 TNN982919 TDR982919 STV982919 SJZ982919 SAD982919 RQH982919 RGL982919 QWP982919 QMT982919 QCX982919 PTB982919 PJF982919 OZJ982919 OPN982919 OFR982919 NVV982919 NLZ982919 NCD982919 MSH982919 MIL982919 LYP982919 LOT982919 LEX982919 KVB982919 KLF982919 KBJ982919 JRN982919 JHR982919 IXV982919 INZ982919 IED982919 HUH982919 HKL982919 HAP982919 GQT982919 GGX982919 FXB982919 FNF982919 FDJ982919 ETN982919 EJR982919 DZV982919 DPZ982919 DGD982919 CWH982919 CML982919 CCP982919 BST982919 BIX982919 AZB982919 APF982919 AFJ982919 VN982919 LR982919 BV982919 WYD917383 WOH917383 WEL917383 VUP917383 VKT917383 VAX917383 URB917383 UHF917383 TXJ917383 TNN917383 TDR917383 STV917383 SJZ917383 SAD917383 RQH917383 RGL917383 QWP917383 QMT917383 QCX917383 PTB917383 PJF917383 OZJ917383 OPN917383 OFR917383 NVV917383 NLZ917383 NCD917383 MSH917383 MIL917383 LYP917383 LOT917383 LEX917383 KVB917383 KLF917383 KBJ917383 JRN917383 JHR917383 IXV917383 INZ917383 IED917383 HUH917383 HKL917383 HAP917383 GQT917383 GGX917383 FXB917383 FNF917383 FDJ917383 ETN917383 EJR917383 DZV917383 DPZ917383 DGD917383 CWH917383 CML917383 CCP917383 BST917383 BIX917383 AZB917383 APF917383 AFJ917383 VN917383 LR917383 BV917383 WYD851847 WOH851847 WEL851847 VUP851847 VKT851847 VAX851847 URB851847 UHF851847 TXJ851847 TNN851847 TDR851847 STV851847 SJZ851847 SAD851847 RQH851847 RGL851847 QWP851847 QMT851847 QCX851847 PTB851847 PJF851847 OZJ851847 OPN851847 OFR851847 NVV851847 NLZ851847 NCD851847 MSH851847 MIL851847 LYP851847 LOT851847 LEX851847 KVB851847 KLF851847 KBJ851847 JRN851847 JHR851847 IXV851847 INZ851847 IED851847 HUH851847 HKL851847 HAP851847 GQT851847 GGX851847 FXB851847 FNF851847 FDJ851847 ETN851847 EJR851847 DZV851847 DPZ851847 DGD851847 CWH851847 CML851847 CCP851847 BST851847 BIX851847 AZB851847 APF851847 AFJ851847 VN851847 LR851847 BV851847 WYD786311 WOH786311 WEL786311 VUP786311 VKT786311 VAX786311 URB786311 UHF786311 TXJ786311 TNN786311 TDR786311 STV786311 SJZ786311 SAD786311 RQH786311 RGL786311 QWP786311 QMT786311 QCX786311 PTB786311 PJF786311 OZJ786311 OPN786311 OFR786311 NVV786311 NLZ786311 NCD786311 MSH786311 MIL786311 LYP786311 LOT786311 LEX786311 KVB786311 KLF786311 KBJ786311 JRN786311 JHR786311 IXV786311 INZ786311 IED786311 HUH786311 HKL786311 HAP786311 GQT786311 GGX786311 FXB786311 FNF786311 FDJ786311 ETN786311 EJR786311 DZV786311 DPZ786311 DGD786311 CWH786311 CML786311 CCP786311 BST786311 BIX786311 AZB786311 APF786311 AFJ786311 VN786311 LR786311 BV786311 WYD720775 WOH720775 WEL720775 VUP720775 VKT720775 VAX720775 URB720775 UHF720775 TXJ720775 TNN720775 TDR720775 STV720775 SJZ720775 SAD720775 RQH720775 RGL720775 QWP720775 QMT720775 QCX720775 PTB720775 PJF720775 OZJ720775 OPN720775 OFR720775 NVV720775 NLZ720775 NCD720775 MSH720775 MIL720775 LYP720775 LOT720775 LEX720775 KVB720775 KLF720775 KBJ720775 JRN720775 JHR720775 IXV720775 INZ720775 IED720775 HUH720775 HKL720775 HAP720775 GQT720775 GGX720775 FXB720775 FNF720775 FDJ720775 ETN720775 EJR720775 DZV720775 DPZ720775 DGD720775 CWH720775 CML720775 CCP720775 BST720775 BIX720775 AZB720775 APF720775 AFJ720775 VN720775 LR720775 BV720775 WYD655239 WOH655239 WEL655239 VUP655239 VKT655239 VAX655239 URB655239 UHF655239 TXJ655239 TNN655239 TDR655239 STV655239 SJZ655239 SAD655239 RQH655239 RGL655239 QWP655239 QMT655239 QCX655239 PTB655239 PJF655239 OZJ655239 OPN655239 OFR655239 NVV655239 NLZ655239 NCD655239 MSH655239 MIL655239 LYP655239 LOT655239 LEX655239 KVB655239 KLF655239 KBJ655239 JRN655239 JHR655239 IXV655239 INZ655239 IED655239 HUH655239 HKL655239 HAP655239 GQT655239 GGX655239 FXB655239 FNF655239 FDJ655239 ETN655239 EJR655239 DZV655239 DPZ655239 DGD655239 CWH655239 CML655239 CCP655239 BST655239 BIX655239 AZB655239 APF655239 AFJ655239 VN655239 LR655239 BV655239 WYD589703 WOH589703 WEL589703 VUP589703 VKT589703 VAX589703 URB589703 UHF589703 TXJ589703 TNN589703 TDR589703 STV589703 SJZ589703 SAD589703 RQH589703 RGL589703 QWP589703 QMT589703 QCX589703 PTB589703 PJF589703 OZJ589703 OPN589703 OFR589703 NVV589703 NLZ589703 NCD589703 MSH589703 MIL589703 LYP589703 LOT589703 LEX589703 KVB589703 KLF589703 KBJ589703 JRN589703 JHR589703 IXV589703 INZ589703 IED589703 HUH589703 HKL589703 HAP589703 GQT589703 GGX589703 FXB589703 FNF589703 FDJ589703 ETN589703 EJR589703 DZV589703 DPZ589703 DGD589703 CWH589703 CML589703 CCP589703 BST589703 BIX589703 AZB589703 APF589703 AFJ589703 VN589703 LR589703 BV589703 WYD524167 WOH524167 WEL524167 VUP524167 VKT524167 VAX524167 URB524167 UHF524167 TXJ524167 TNN524167 TDR524167 STV524167 SJZ524167 SAD524167 RQH524167 RGL524167 QWP524167 QMT524167 QCX524167 PTB524167 PJF524167 OZJ524167 OPN524167 OFR524167 NVV524167 NLZ524167 NCD524167 MSH524167 MIL524167 LYP524167 LOT524167 LEX524167 KVB524167 KLF524167 KBJ524167 JRN524167 JHR524167 IXV524167 INZ524167 IED524167 HUH524167 HKL524167 HAP524167 GQT524167 GGX524167 FXB524167 FNF524167 FDJ524167 ETN524167 EJR524167 DZV524167 DPZ524167 DGD524167 CWH524167 CML524167 CCP524167 BST524167 BIX524167 AZB524167 APF524167 AFJ524167 VN524167 LR524167 BV524167 WYD458631 WOH458631 WEL458631 VUP458631 VKT458631 VAX458631 URB458631 UHF458631 TXJ458631 TNN458631 TDR458631 STV458631 SJZ458631 SAD458631 RQH458631 RGL458631 QWP458631 QMT458631 QCX458631 PTB458631 PJF458631 OZJ458631 OPN458631 OFR458631 NVV458631 NLZ458631 NCD458631 MSH458631 MIL458631 LYP458631 LOT458631 LEX458631 KVB458631 KLF458631 KBJ458631 JRN458631 JHR458631 IXV458631 INZ458631 IED458631 HUH458631 HKL458631 HAP458631 GQT458631 GGX458631 FXB458631 FNF458631 FDJ458631 ETN458631 EJR458631 DZV458631 DPZ458631 DGD458631 CWH458631 CML458631 CCP458631 BST458631 BIX458631 AZB458631 APF458631 AFJ458631 VN458631 LR458631 BV458631 WYD393095 WOH393095 WEL393095 VUP393095 VKT393095 VAX393095 URB393095 UHF393095 TXJ393095 TNN393095 TDR393095 STV393095 SJZ393095 SAD393095 RQH393095 RGL393095 QWP393095 QMT393095 QCX393095 PTB393095 PJF393095 OZJ393095 OPN393095 OFR393095 NVV393095 NLZ393095 NCD393095 MSH393095 MIL393095 LYP393095 LOT393095 LEX393095 KVB393095 KLF393095 KBJ393095 JRN393095 JHR393095 IXV393095 INZ393095 IED393095 HUH393095 HKL393095 HAP393095 GQT393095 GGX393095 FXB393095 FNF393095 FDJ393095 ETN393095 EJR393095 DZV393095 DPZ393095 DGD393095 CWH393095 CML393095 CCP393095 BST393095 BIX393095 AZB393095 APF393095 AFJ393095 VN393095 LR393095 BV393095 WYD327559 WOH327559 WEL327559 VUP327559 VKT327559 VAX327559 URB327559 UHF327559 TXJ327559 TNN327559 TDR327559 STV327559 SJZ327559 SAD327559 RQH327559 RGL327559 QWP327559 QMT327559 QCX327559 PTB327559 PJF327559 OZJ327559 OPN327559 OFR327559 NVV327559 NLZ327559 NCD327559 MSH327559 MIL327559 LYP327559 LOT327559 LEX327559 KVB327559 KLF327559 KBJ327559 JRN327559 JHR327559 IXV327559 INZ327559 IED327559 HUH327559 HKL327559 HAP327559 GQT327559 GGX327559 FXB327559 FNF327559 FDJ327559 ETN327559 EJR327559 DZV327559 DPZ327559 DGD327559 CWH327559 CML327559 CCP327559 BST327559 BIX327559 AZB327559 APF327559 AFJ327559 VN327559 LR327559 BV327559 WYD262023 WOH262023 WEL262023 VUP262023 VKT262023 VAX262023 URB262023 UHF262023 TXJ262023 TNN262023 TDR262023 STV262023 SJZ262023 SAD262023 RQH262023 RGL262023 QWP262023 QMT262023 QCX262023 PTB262023 PJF262023 OZJ262023 OPN262023 OFR262023 NVV262023 NLZ262023 NCD262023 MSH262023 MIL262023 LYP262023 LOT262023 LEX262023 KVB262023 KLF262023 KBJ262023 JRN262023 JHR262023 IXV262023 INZ262023 IED262023 HUH262023 HKL262023 HAP262023 GQT262023 GGX262023 FXB262023 FNF262023 FDJ262023 ETN262023 EJR262023 DZV262023 DPZ262023 DGD262023 CWH262023 CML262023 CCP262023 BST262023 BIX262023 AZB262023 APF262023 AFJ262023 VN262023 LR262023 BV262023 WYD196487 WOH196487 WEL196487 VUP196487 VKT196487 VAX196487 URB196487 UHF196487 TXJ196487 TNN196487 TDR196487 STV196487 SJZ196487 SAD196487 RQH196487 RGL196487 QWP196487 QMT196487 QCX196487 PTB196487 PJF196487 OZJ196487 OPN196487 OFR196487 NVV196487 NLZ196487 NCD196487 MSH196487 MIL196487 LYP196487 LOT196487 LEX196487 KVB196487 KLF196487 KBJ196487 JRN196487 JHR196487 IXV196487 INZ196487 IED196487 HUH196487 HKL196487 HAP196487 GQT196487 GGX196487 FXB196487 FNF196487 FDJ196487 ETN196487 EJR196487 DZV196487 DPZ196487 DGD196487 CWH196487 CML196487 CCP196487 BST196487 BIX196487 AZB196487 APF196487 AFJ196487 VN196487 LR196487 BV196487 WYD130951 WOH130951 WEL130951 VUP130951 VKT130951 VAX130951 URB130951 UHF130951 TXJ130951 TNN130951 TDR130951 STV130951 SJZ130951 SAD130951 RQH130951 RGL130951 QWP130951 QMT130951 QCX130951 PTB130951 PJF130951 OZJ130951 OPN130951 OFR130951 NVV130951 NLZ130951 NCD130951 MSH130951 MIL130951 LYP130951 LOT130951 LEX130951 KVB130951 KLF130951 KBJ130951 JRN130951 JHR130951 IXV130951 INZ130951 IED130951 HUH130951 HKL130951 HAP130951 GQT130951 GGX130951 FXB130951 FNF130951 FDJ130951 ETN130951 EJR130951 DZV130951 DPZ130951 DGD130951 CWH130951 CML130951 CCP130951 BST130951 BIX130951 AZB130951 APF130951 AFJ130951 VN130951 LR130951 BV130951 WYD65415 WOH65415 WEL65415 VUP65415 VKT65415 VAX65415 URB65415 UHF65415 TXJ65415 TNN65415 TDR65415 STV65415 SJZ65415 SAD65415 RQH65415 RGL65415 QWP65415 QMT65415 QCX65415 PTB65415 PJF65415 OZJ65415 OPN65415 OFR65415 NVV65415 NLZ65415 NCD65415 MSH65415 MIL65415 LYP65415 LOT65415 LEX65415 KVB65415 KLF65415 KBJ65415 JRN65415 JHR65415 IXV65415 INZ65415 IED65415 HUH65415 HKL65415 HAP65415 GQT65415 GGX65415 FXB65415 FNF65415 FDJ65415 ETN65415 EJR65415 DZV65415 DPZ65415 DGD65415 CWH65415 CML65415 CCP65415 BST65415 BIX65415 AZB65415 APF65415 AFJ65415 VN65415 LR65415 BV65415 WYD22 WOH22 WEL22 VUP22 VKT22 VAX22 URB22 UHF22 TXJ22 TNN22 TDR22 STV22 SJZ22 SAD22 RQH22 RGL22 QWP22 QMT22 QCX22 PTB22 PJF22 OZJ22 OPN22 OFR22 NVV22 NLZ22 NCD22 MSH22 MIL22 LYP22 LOT22 LEX22 KVB22 KLF22 KBJ22 JRN22 JHR22 IXV22 INZ22 IED22 HUH22 HKL22 HAP22 GQT22 GGX22 FXB22 FNF22 FDJ22 ETN22 EJR22 DZV22 DPZ22 DGD22 CWH22 CML22 CCP22 BST22 BIX22 AZB22 APF22 AFJ22 VN22 LR22">
      <formula1>1</formula1>
    </dataValidation>
    <dataValidation type="whole" operator="equal" allowBlank="1" showInputMessage="1" showErrorMessage="1" errorTitle="El documento es normal" error="Valor no valido" prompt="En el acta de Ayuntamiento integra los formatos que describen total o parcialmente el presupuesto, capturar 1 si se requiere seleccionar esta opción." sqref="WYD982929 WOH982929 WEL982929 VUP982929 VKT982929 VAX982929 URB982929 UHF982929 TXJ982929 TNN982929 TDR982929 STV982929 SJZ982929 SAD982929 RQH982929 RGL982929 QWP982929 QMT982929 QCX982929 PTB982929 PJF982929 OZJ982929 OPN982929 OFR982929 NVV982929 NLZ982929 NCD982929 MSH982929 MIL982929 LYP982929 LOT982929 LEX982929 KVB982929 KLF982929 KBJ982929 JRN982929 JHR982929 IXV982929 INZ982929 IED982929 HUH982929 HKL982929 HAP982929 GQT982929 GGX982929 FXB982929 FNF982929 FDJ982929 ETN982929 EJR982929 DZV982929 DPZ982929 DGD982929 CWH982929 CML982929 CCP982929 BST982929 BIX982929 AZB982929 APF982929 AFJ982929 VN982929 LR982929 BV982929 WYD917393 WOH917393 WEL917393 VUP917393 VKT917393 VAX917393 URB917393 UHF917393 TXJ917393 TNN917393 TDR917393 STV917393 SJZ917393 SAD917393 RQH917393 RGL917393 QWP917393 QMT917393 QCX917393 PTB917393 PJF917393 OZJ917393 OPN917393 OFR917393 NVV917393 NLZ917393 NCD917393 MSH917393 MIL917393 LYP917393 LOT917393 LEX917393 KVB917393 KLF917393 KBJ917393 JRN917393 JHR917393 IXV917393 INZ917393 IED917393 HUH917393 HKL917393 HAP917393 GQT917393 GGX917393 FXB917393 FNF917393 FDJ917393 ETN917393 EJR917393 DZV917393 DPZ917393 DGD917393 CWH917393 CML917393 CCP917393 BST917393 BIX917393 AZB917393 APF917393 AFJ917393 VN917393 LR917393 BV917393 WYD851857 WOH851857 WEL851857 VUP851857 VKT851857 VAX851857 URB851857 UHF851857 TXJ851857 TNN851857 TDR851857 STV851857 SJZ851857 SAD851857 RQH851857 RGL851857 QWP851857 QMT851857 QCX851857 PTB851857 PJF851857 OZJ851857 OPN851857 OFR851857 NVV851857 NLZ851857 NCD851857 MSH851857 MIL851857 LYP851857 LOT851857 LEX851857 KVB851857 KLF851857 KBJ851857 JRN851857 JHR851857 IXV851857 INZ851857 IED851857 HUH851857 HKL851857 HAP851857 GQT851857 GGX851857 FXB851857 FNF851857 FDJ851857 ETN851857 EJR851857 DZV851857 DPZ851857 DGD851857 CWH851857 CML851857 CCP851857 BST851857 BIX851857 AZB851857 APF851857 AFJ851857 VN851857 LR851857 BV851857 WYD786321 WOH786321 WEL786321 VUP786321 VKT786321 VAX786321 URB786321 UHF786321 TXJ786321 TNN786321 TDR786321 STV786321 SJZ786321 SAD786321 RQH786321 RGL786321 QWP786321 QMT786321 QCX786321 PTB786321 PJF786321 OZJ786321 OPN786321 OFR786321 NVV786321 NLZ786321 NCD786321 MSH786321 MIL786321 LYP786321 LOT786321 LEX786321 KVB786321 KLF786321 KBJ786321 JRN786321 JHR786321 IXV786321 INZ786321 IED786321 HUH786321 HKL786321 HAP786321 GQT786321 GGX786321 FXB786321 FNF786321 FDJ786321 ETN786321 EJR786321 DZV786321 DPZ786321 DGD786321 CWH786321 CML786321 CCP786321 BST786321 BIX786321 AZB786321 APF786321 AFJ786321 VN786321 LR786321 BV786321 WYD720785 WOH720785 WEL720785 VUP720785 VKT720785 VAX720785 URB720785 UHF720785 TXJ720785 TNN720785 TDR720785 STV720785 SJZ720785 SAD720785 RQH720785 RGL720785 QWP720785 QMT720785 QCX720785 PTB720785 PJF720785 OZJ720785 OPN720785 OFR720785 NVV720785 NLZ720785 NCD720785 MSH720785 MIL720785 LYP720785 LOT720785 LEX720785 KVB720785 KLF720785 KBJ720785 JRN720785 JHR720785 IXV720785 INZ720785 IED720785 HUH720785 HKL720785 HAP720785 GQT720785 GGX720785 FXB720785 FNF720785 FDJ720785 ETN720785 EJR720785 DZV720785 DPZ720785 DGD720785 CWH720785 CML720785 CCP720785 BST720785 BIX720785 AZB720785 APF720785 AFJ720785 VN720785 LR720785 BV720785 WYD655249 WOH655249 WEL655249 VUP655249 VKT655249 VAX655249 URB655249 UHF655249 TXJ655249 TNN655249 TDR655249 STV655249 SJZ655249 SAD655249 RQH655249 RGL655249 QWP655249 QMT655249 QCX655249 PTB655249 PJF655249 OZJ655249 OPN655249 OFR655249 NVV655249 NLZ655249 NCD655249 MSH655249 MIL655249 LYP655249 LOT655249 LEX655249 KVB655249 KLF655249 KBJ655249 JRN655249 JHR655249 IXV655249 INZ655249 IED655249 HUH655249 HKL655249 HAP655249 GQT655249 GGX655249 FXB655249 FNF655249 FDJ655249 ETN655249 EJR655249 DZV655249 DPZ655249 DGD655249 CWH655249 CML655249 CCP655249 BST655249 BIX655249 AZB655249 APF655249 AFJ655249 VN655249 LR655249 BV655249 WYD589713 WOH589713 WEL589713 VUP589713 VKT589713 VAX589713 URB589713 UHF589713 TXJ589713 TNN589713 TDR589713 STV589713 SJZ589713 SAD589713 RQH589713 RGL589713 QWP589713 QMT589713 QCX589713 PTB589713 PJF589713 OZJ589713 OPN589713 OFR589713 NVV589713 NLZ589713 NCD589713 MSH589713 MIL589713 LYP589713 LOT589713 LEX589713 KVB589713 KLF589713 KBJ589713 JRN589713 JHR589713 IXV589713 INZ589713 IED589713 HUH589713 HKL589713 HAP589713 GQT589713 GGX589713 FXB589713 FNF589713 FDJ589713 ETN589713 EJR589713 DZV589713 DPZ589713 DGD589713 CWH589713 CML589713 CCP589713 BST589713 BIX589713 AZB589713 APF589713 AFJ589713 VN589713 LR589713 BV589713 WYD524177 WOH524177 WEL524177 VUP524177 VKT524177 VAX524177 URB524177 UHF524177 TXJ524177 TNN524177 TDR524177 STV524177 SJZ524177 SAD524177 RQH524177 RGL524177 QWP524177 QMT524177 QCX524177 PTB524177 PJF524177 OZJ524177 OPN524177 OFR524177 NVV524177 NLZ524177 NCD524177 MSH524177 MIL524177 LYP524177 LOT524177 LEX524177 KVB524177 KLF524177 KBJ524177 JRN524177 JHR524177 IXV524177 INZ524177 IED524177 HUH524177 HKL524177 HAP524177 GQT524177 GGX524177 FXB524177 FNF524177 FDJ524177 ETN524177 EJR524177 DZV524177 DPZ524177 DGD524177 CWH524177 CML524177 CCP524177 BST524177 BIX524177 AZB524177 APF524177 AFJ524177 VN524177 LR524177 BV524177 WYD458641 WOH458641 WEL458641 VUP458641 VKT458641 VAX458641 URB458641 UHF458641 TXJ458641 TNN458641 TDR458641 STV458641 SJZ458641 SAD458641 RQH458641 RGL458641 QWP458641 QMT458641 QCX458641 PTB458641 PJF458641 OZJ458641 OPN458641 OFR458641 NVV458641 NLZ458641 NCD458641 MSH458641 MIL458641 LYP458641 LOT458641 LEX458641 KVB458641 KLF458641 KBJ458641 JRN458641 JHR458641 IXV458641 INZ458641 IED458641 HUH458641 HKL458641 HAP458641 GQT458641 GGX458641 FXB458641 FNF458641 FDJ458641 ETN458641 EJR458641 DZV458641 DPZ458641 DGD458641 CWH458641 CML458641 CCP458641 BST458641 BIX458641 AZB458641 APF458641 AFJ458641 VN458641 LR458641 BV458641 WYD393105 WOH393105 WEL393105 VUP393105 VKT393105 VAX393105 URB393105 UHF393105 TXJ393105 TNN393105 TDR393105 STV393105 SJZ393105 SAD393105 RQH393105 RGL393105 QWP393105 QMT393105 QCX393105 PTB393105 PJF393105 OZJ393105 OPN393105 OFR393105 NVV393105 NLZ393105 NCD393105 MSH393105 MIL393105 LYP393105 LOT393105 LEX393105 KVB393105 KLF393105 KBJ393105 JRN393105 JHR393105 IXV393105 INZ393105 IED393105 HUH393105 HKL393105 HAP393105 GQT393105 GGX393105 FXB393105 FNF393105 FDJ393105 ETN393105 EJR393105 DZV393105 DPZ393105 DGD393105 CWH393105 CML393105 CCP393105 BST393105 BIX393105 AZB393105 APF393105 AFJ393105 VN393105 LR393105 BV393105 WYD327569 WOH327569 WEL327569 VUP327569 VKT327569 VAX327569 URB327569 UHF327569 TXJ327569 TNN327569 TDR327569 STV327569 SJZ327569 SAD327569 RQH327569 RGL327569 QWP327569 QMT327569 QCX327569 PTB327569 PJF327569 OZJ327569 OPN327569 OFR327569 NVV327569 NLZ327569 NCD327569 MSH327569 MIL327569 LYP327569 LOT327569 LEX327569 KVB327569 KLF327569 KBJ327569 JRN327569 JHR327569 IXV327569 INZ327569 IED327569 HUH327569 HKL327569 HAP327569 GQT327569 GGX327569 FXB327569 FNF327569 FDJ327569 ETN327569 EJR327569 DZV327569 DPZ327569 DGD327569 CWH327569 CML327569 CCP327569 BST327569 BIX327569 AZB327569 APF327569 AFJ327569 VN327569 LR327569 BV327569 WYD262033 WOH262033 WEL262033 VUP262033 VKT262033 VAX262033 URB262033 UHF262033 TXJ262033 TNN262033 TDR262033 STV262033 SJZ262033 SAD262033 RQH262033 RGL262033 QWP262033 QMT262033 QCX262033 PTB262033 PJF262033 OZJ262033 OPN262033 OFR262033 NVV262033 NLZ262033 NCD262033 MSH262033 MIL262033 LYP262033 LOT262033 LEX262033 KVB262033 KLF262033 KBJ262033 JRN262033 JHR262033 IXV262033 INZ262033 IED262033 HUH262033 HKL262033 HAP262033 GQT262033 GGX262033 FXB262033 FNF262033 FDJ262033 ETN262033 EJR262033 DZV262033 DPZ262033 DGD262033 CWH262033 CML262033 CCP262033 BST262033 BIX262033 AZB262033 APF262033 AFJ262033 VN262033 LR262033 BV262033 WYD196497 WOH196497 WEL196497 VUP196497 VKT196497 VAX196497 URB196497 UHF196497 TXJ196497 TNN196497 TDR196497 STV196497 SJZ196497 SAD196497 RQH196497 RGL196497 QWP196497 QMT196497 QCX196497 PTB196497 PJF196497 OZJ196497 OPN196497 OFR196497 NVV196497 NLZ196497 NCD196497 MSH196497 MIL196497 LYP196497 LOT196497 LEX196497 KVB196497 KLF196497 KBJ196497 JRN196497 JHR196497 IXV196497 INZ196497 IED196497 HUH196497 HKL196497 HAP196497 GQT196497 GGX196497 FXB196497 FNF196497 FDJ196497 ETN196497 EJR196497 DZV196497 DPZ196497 DGD196497 CWH196497 CML196497 CCP196497 BST196497 BIX196497 AZB196497 APF196497 AFJ196497 VN196497 LR196497 BV196497 WYD130961 WOH130961 WEL130961 VUP130961 VKT130961 VAX130961 URB130961 UHF130961 TXJ130961 TNN130961 TDR130961 STV130961 SJZ130961 SAD130961 RQH130961 RGL130961 QWP130961 QMT130961 QCX130961 PTB130961 PJF130961 OZJ130961 OPN130961 OFR130961 NVV130961 NLZ130961 NCD130961 MSH130961 MIL130961 LYP130961 LOT130961 LEX130961 KVB130961 KLF130961 KBJ130961 JRN130961 JHR130961 IXV130961 INZ130961 IED130961 HUH130961 HKL130961 HAP130961 GQT130961 GGX130961 FXB130961 FNF130961 FDJ130961 ETN130961 EJR130961 DZV130961 DPZ130961 DGD130961 CWH130961 CML130961 CCP130961 BST130961 BIX130961 AZB130961 APF130961 AFJ130961 VN130961 LR130961 BV130961 WYD65425 WOH65425 WEL65425 VUP65425 VKT65425 VAX65425 URB65425 UHF65425 TXJ65425 TNN65425 TDR65425 STV65425 SJZ65425 SAD65425 RQH65425 RGL65425 QWP65425 QMT65425 QCX65425 PTB65425 PJF65425 OZJ65425 OPN65425 OFR65425 NVV65425 NLZ65425 NCD65425 MSH65425 MIL65425 LYP65425 LOT65425 LEX65425 KVB65425 KLF65425 KBJ65425 JRN65425 JHR65425 IXV65425 INZ65425 IED65425 HUH65425 HKL65425 HAP65425 GQT65425 GGX65425 FXB65425 FNF65425 FDJ65425 ETN65425 EJR65425 DZV65425 DPZ65425 DGD65425 CWH65425 CML65425 CCP65425 BST65425 BIX65425 AZB65425 APF65425 AFJ65425 VN65425 LR65425 BV65425 WYD32 WOH32 WEL32 VUP32 VKT32 VAX32 URB32 UHF32 TXJ32 TNN32 TDR32 STV32 SJZ32 SAD32 RQH32 RGL32 QWP32 QMT32 QCX32 PTB32 PJF32 OZJ32 OPN32 OFR32 NVV32 NLZ32 NCD32 MSH32 MIL32 LYP32 LOT32 LEX32 KVB32 KLF32 KBJ32 JRN32 JHR32 IXV32 INZ32 IED32 HUH32 HKL32 HAP32 GQT32 GGX32 FXB32 FNF32 FDJ32 ETN32 EJR32 DZV32 DPZ32 DGD32 CWH32 CML32 CCP32 BST32 BIX32 AZB32 APF32 AFJ32 VN32 LR32">
      <formula1>1</formula1>
    </dataValidation>
    <dataValidation type="whole" operator="equal" allowBlank="1" showInputMessage="1" showErrorMessage="1" errorTitle="El documento es normal" error="Valor no valido" prompt="En el acta de Ayuntamiento menciona solamente los importes aprobados para el presupuesto por Capítulos, capturar 1 si se requiere seleccionar ésta opción." sqref="WYD982927 WOH982927 WEL982927 VUP982927 VKT982927 VAX982927 URB982927 UHF982927 TXJ982927 TNN982927 TDR982927 STV982927 SJZ982927 SAD982927 RQH982927 RGL982927 QWP982927 QMT982927 QCX982927 PTB982927 PJF982927 OZJ982927 OPN982927 OFR982927 NVV982927 NLZ982927 NCD982927 MSH982927 MIL982927 LYP982927 LOT982927 LEX982927 KVB982927 KLF982927 KBJ982927 JRN982927 JHR982927 IXV982927 INZ982927 IED982927 HUH982927 HKL982927 HAP982927 GQT982927 GGX982927 FXB982927 FNF982927 FDJ982927 ETN982927 EJR982927 DZV982927 DPZ982927 DGD982927 CWH982927 CML982927 CCP982927 BST982927 BIX982927 AZB982927 APF982927 AFJ982927 VN982927 LR982927 BV982927 WYD917391 WOH917391 WEL917391 VUP917391 VKT917391 VAX917391 URB917391 UHF917391 TXJ917391 TNN917391 TDR917391 STV917391 SJZ917391 SAD917391 RQH917391 RGL917391 QWP917391 QMT917391 QCX917391 PTB917391 PJF917391 OZJ917391 OPN917391 OFR917391 NVV917391 NLZ917391 NCD917391 MSH917391 MIL917391 LYP917391 LOT917391 LEX917391 KVB917391 KLF917391 KBJ917391 JRN917391 JHR917391 IXV917391 INZ917391 IED917391 HUH917391 HKL917391 HAP917391 GQT917391 GGX917391 FXB917391 FNF917391 FDJ917391 ETN917391 EJR917391 DZV917391 DPZ917391 DGD917391 CWH917391 CML917391 CCP917391 BST917391 BIX917391 AZB917391 APF917391 AFJ917391 VN917391 LR917391 BV917391 WYD851855 WOH851855 WEL851855 VUP851855 VKT851855 VAX851855 URB851855 UHF851855 TXJ851855 TNN851855 TDR851855 STV851855 SJZ851855 SAD851855 RQH851855 RGL851855 QWP851855 QMT851855 QCX851855 PTB851855 PJF851855 OZJ851855 OPN851855 OFR851855 NVV851855 NLZ851855 NCD851855 MSH851855 MIL851855 LYP851855 LOT851855 LEX851855 KVB851855 KLF851855 KBJ851855 JRN851855 JHR851855 IXV851855 INZ851855 IED851855 HUH851855 HKL851855 HAP851855 GQT851855 GGX851855 FXB851855 FNF851855 FDJ851855 ETN851855 EJR851855 DZV851855 DPZ851855 DGD851855 CWH851855 CML851855 CCP851855 BST851855 BIX851855 AZB851855 APF851855 AFJ851855 VN851855 LR851855 BV851855 WYD786319 WOH786319 WEL786319 VUP786319 VKT786319 VAX786319 URB786319 UHF786319 TXJ786319 TNN786319 TDR786319 STV786319 SJZ786319 SAD786319 RQH786319 RGL786319 QWP786319 QMT786319 QCX786319 PTB786319 PJF786319 OZJ786319 OPN786319 OFR786319 NVV786319 NLZ786319 NCD786319 MSH786319 MIL786319 LYP786319 LOT786319 LEX786319 KVB786319 KLF786319 KBJ786319 JRN786319 JHR786319 IXV786319 INZ786319 IED786319 HUH786319 HKL786319 HAP786319 GQT786319 GGX786319 FXB786319 FNF786319 FDJ786319 ETN786319 EJR786319 DZV786319 DPZ786319 DGD786319 CWH786319 CML786319 CCP786319 BST786319 BIX786319 AZB786319 APF786319 AFJ786319 VN786319 LR786319 BV786319 WYD720783 WOH720783 WEL720783 VUP720783 VKT720783 VAX720783 URB720783 UHF720783 TXJ720783 TNN720783 TDR720783 STV720783 SJZ720783 SAD720783 RQH720783 RGL720783 QWP720783 QMT720783 QCX720783 PTB720783 PJF720783 OZJ720783 OPN720783 OFR720783 NVV720783 NLZ720783 NCD720783 MSH720783 MIL720783 LYP720783 LOT720783 LEX720783 KVB720783 KLF720783 KBJ720783 JRN720783 JHR720783 IXV720783 INZ720783 IED720783 HUH720783 HKL720783 HAP720783 GQT720783 GGX720783 FXB720783 FNF720783 FDJ720783 ETN720783 EJR720783 DZV720783 DPZ720783 DGD720783 CWH720783 CML720783 CCP720783 BST720783 BIX720783 AZB720783 APF720783 AFJ720783 VN720783 LR720783 BV720783 WYD655247 WOH655247 WEL655247 VUP655247 VKT655247 VAX655247 URB655247 UHF655247 TXJ655247 TNN655247 TDR655247 STV655247 SJZ655247 SAD655247 RQH655247 RGL655247 QWP655247 QMT655247 QCX655247 PTB655247 PJF655247 OZJ655247 OPN655247 OFR655247 NVV655247 NLZ655247 NCD655247 MSH655247 MIL655247 LYP655247 LOT655247 LEX655247 KVB655247 KLF655247 KBJ655247 JRN655247 JHR655247 IXV655247 INZ655247 IED655247 HUH655247 HKL655247 HAP655247 GQT655247 GGX655247 FXB655247 FNF655247 FDJ655247 ETN655247 EJR655247 DZV655247 DPZ655247 DGD655247 CWH655247 CML655247 CCP655247 BST655247 BIX655247 AZB655247 APF655247 AFJ655247 VN655247 LR655247 BV655247 WYD589711 WOH589711 WEL589711 VUP589711 VKT589711 VAX589711 URB589711 UHF589711 TXJ589711 TNN589711 TDR589711 STV589711 SJZ589711 SAD589711 RQH589711 RGL589711 QWP589711 QMT589711 QCX589711 PTB589711 PJF589711 OZJ589711 OPN589711 OFR589711 NVV589711 NLZ589711 NCD589711 MSH589711 MIL589711 LYP589711 LOT589711 LEX589711 KVB589711 KLF589711 KBJ589711 JRN589711 JHR589711 IXV589711 INZ589711 IED589711 HUH589711 HKL589711 HAP589711 GQT589711 GGX589711 FXB589711 FNF589711 FDJ589711 ETN589711 EJR589711 DZV589711 DPZ589711 DGD589711 CWH589711 CML589711 CCP589711 BST589711 BIX589711 AZB589711 APF589711 AFJ589711 VN589711 LR589711 BV589711 WYD524175 WOH524175 WEL524175 VUP524175 VKT524175 VAX524175 URB524175 UHF524175 TXJ524175 TNN524175 TDR524175 STV524175 SJZ524175 SAD524175 RQH524175 RGL524175 QWP524175 QMT524175 QCX524175 PTB524175 PJF524175 OZJ524175 OPN524175 OFR524175 NVV524175 NLZ524175 NCD524175 MSH524175 MIL524175 LYP524175 LOT524175 LEX524175 KVB524175 KLF524175 KBJ524175 JRN524175 JHR524175 IXV524175 INZ524175 IED524175 HUH524175 HKL524175 HAP524175 GQT524175 GGX524175 FXB524175 FNF524175 FDJ524175 ETN524175 EJR524175 DZV524175 DPZ524175 DGD524175 CWH524175 CML524175 CCP524175 BST524175 BIX524175 AZB524175 APF524175 AFJ524175 VN524175 LR524175 BV524175 WYD458639 WOH458639 WEL458639 VUP458639 VKT458639 VAX458639 URB458639 UHF458639 TXJ458639 TNN458639 TDR458639 STV458639 SJZ458639 SAD458639 RQH458639 RGL458639 QWP458639 QMT458639 QCX458639 PTB458639 PJF458639 OZJ458639 OPN458639 OFR458639 NVV458639 NLZ458639 NCD458639 MSH458639 MIL458639 LYP458639 LOT458639 LEX458639 KVB458639 KLF458639 KBJ458639 JRN458639 JHR458639 IXV458639 INZ458639 IED458639 HUH458639 HKL458639 HAP458639 GQT458639 GGX458639 FXB458639 FNF458639 FDJ458639 ETN458639 EJR458639 DZV458639 DPZ458639 DGD458639 CWH458639 CML458639 CCP458639 BST458639 BIX458639 AZB458639 APF458639 AFJ458639 VN458639 LR458639 BV458639 WYD393103 WOH393103 WEL393103 VUP393103 VKT393103 VAX393103 URB393103 UHF393103 TXJ393103 TNN393103 TDR393103 STV393103 SJZ393103 SAD393103 RQH393103 RGL393103 QWP393103 QMT393103 QCX393103 PTB393103 PJF393103 OZJ393103 OPN393103 OFR393103 NVV393103 NLZ393103 NCD393103 MSH393103 MIL393103 LYP393103 LOT393103 LEX393103 KVB393103 KLF393103 KBJ393103 JRN393103 JHR393103 IXV393103 INZ393103 IED393103 HUH393103 HKL393103 HAP393103 GQT393103 GGX393103 FXB393103 FNF393103 FDJ393103 ETN393103 EJR393103 DZV393103 DPZ393103 DGD393103 CWH393103 CML393103 CCP393103 BST393103 BIX393103 AZB393103 APF393103 AFJ393103 VN393103 LR393103 BV393103 WYD327567 WOH327567 WEL327567 VUP327567 VKT327567 VAX327567 URB327567 UHF327567 TXJ327567 TNN327567 TDR327567 STV327567 SJZ327567 SAD327567 RQH327567 RGL327567 QWP327567 QMT327567 QCX327567 PTB327567 PJF327567 OZJ327567 OPN327567 OFR327567 NVV327567 NLZ327567 NCD327567 MSH327567 MIL327567 LYP327567 LOT327567 LEX327567 KVB327567 KLF327567 KBJ327567 JRN327567 JHR327567 IXV327567 INZ327567 IED327567 HUH327567 HKL327567 HAP327567 GQT327567 GGX327567 FXB327567 FNF327567 FDJ327567 ETN327567 EJR327567 DZV327567 DPZ327567 DGD327567 CWH327567 CML327567 CCP327567 BST327567 BIX327567 AZB327567 APF327567 AFJ327567 VN327567 LR327567 BV327567 WYD262031 WOH262031 WEL262031 VUP262031 VKT262031 VAX262031 URB262031 UHF262031 TXJ262031 TNN262031 TDR262031 STV262031 SJZ262031 SAD262031 RQH262031 RGL262031 QWP262031 QMT262031 QCX262031 PTB262031 PJF262031 OZJ262031 OPN262031 OFR262031 NVV262031 NLZ262031 NCD262031 MSH262031 MIL262031 LYP262031 LOT262031 LEX262031 KVB262031 KLF262031 KBJ262031 JRN262031 JHR262031 IXV262031 INZ262031 IED262031 HUH262031 HKL262031 HAP262031 GQT262031 GGX262031 FXB262031 FNF262031 FDJ262031 ETN262031 EJR262031 DZV262031 DPZ262031 DGD262031 CWH262031 CML262031 CCP262031 BST262031 BIX262031 AZB262031 APF262031 AFJ262031 VN262031 LR262031 BV262031 WYD196495 WOH196495 WEL196495 VUP196495 VKT196495 VAX196495 URB196495 UHF196495 TXJ196495 TNN196495 TDR196495 STV196495 SJZ196495 SAD196495 RQH196495 RGL196495 QWP196495 QMT196495 QCX196495 PTB196495 PJF196495 OZJ196495 OPN196495 OFR196495 NVV196495 NLZ196495 NCD196495 MSH196495 MIL196495 LYP196495 LOT196495 LEX196495 KVB196495 KLF196495 KBJ196495 JRN196495 JHR196495 IXV196495 INZ196495 IED196495 HUH196495 HKL196495 HAP196495 GQT196495 GGX196495 FXB196495 FNF196495 FDJ196495 ETN196495 EJR196495 DZV196495 DPZ196495 DGD196495 CWH196495 CML196495 CCP196495 BST196495 BIX196495 AZB196495 APF196495 AFJ196495 VN196495 LR196495 BV196495 WYD130959 WOH130959 WEL130959 VUP130959 VKT130959 VAX130959 URB130959 UHF130959 TXJ130959 TNN130959 TDR130959 STV130959 SJZ130959 SAD130959 RQH130959 RGL130959 QWP130959 QMT130959 QCX130959 PTB130959 PJF130959 OZJ130959 OPN130959 OFR130959 NVV130959 NLZ130959 NCD130959 MSH130959 MIL130959 LYP130959 LOT130959 LEX130959 KVB130959 KLF130959 KBJ130959 JRN130959 JHR130959 IXV130959 INZ130959 IED130959 HUH130959 HKL130959 HAP130959 GQT130959 GGX130959 FXB130959 FNF130959 FDJ130959 ETN130959 EJR130959 DZV130959 DPZ130959 DGD130959 CWH130959 CML130959 CCP130959 BST130959 BIX130959 AZB130959 APF130959 AFJ130959 VN130959 LR130959 BV130959 WYD65423 WOH65423 WEL65423 VUP65423 VKT65423 VAX65423 URB65423 UHF65423 TXJ65423 TNN65423 TDR65423 STV65423 SJZ65423 SAD65423 RQH65423 RGL65423 QWP65423 QMT65423 QCX65423 PTB65423 PJF65423 OZJ65423 OPN65423 OFR65423 NVV65423 NLZ65423 NCD65423 MSH65423 MIL65423 LYP65423 LOT65423 LEX65423 KVB65423 KLF65423 KBJ65423 JRN65423 JHR65423 IXV65423 INZ65423 IED65423 HUH65423 HKL65423 HAP65423 GQT65423 GGX65423 FXB65423 FNF65423 FDJ65423 ETN65423 EJR65423 DZV65423 DPZ65423 DGD65423 CWH65423 CML65423 CCP65423 BST65423 BIX65423 AZB65423 APF65423 AFJ65423 VN65423 LR65423 BV65423 WYD30 WOH30 WEL30 VUP30 VKT30 VAX30 URB30 UHF30 TXJ30 TNN30 TDR30 STV30 SJZ30 SAD30 RQH30 RGL30 QWP30 QMT30 QCX30 PTB30 PJF30 OZJ30 OPN30 OFR30 NVV30 NLZ30 NCD30 MSH30 MIL30 LYP30 LOT30 LEX30 KVB30 KLF30 KBJ30 JRN30 JHR30 IXV30 INZ30 IED30 HUH30 HKL30 HAP30 GQT30 GGX30 FXB30 FNF30 FDJ30 ETN30 EJR30 DZV30 DPZ30 DGD30 CWH30 CML30 CCP30 BST30 BIX30 AZB30 APF30 AFJ30 VN30 LR30">
      <formula1>1</formula1>
    </dataValidation>
    <dataValidation type="whole" operator="equal" allowBlank="1" showInputMessage="1" showErrorMessage="1" errorTitle="El documento es normal" error="Valor no valido" prompt="En el acta de Ayuntamiento menciona solamente el importe total aprobado para el presupuesto, capturar 1 si se requiere seleccionar ésta opción." sqref="WYD982925 WOH982925 WEL982925 VUP982925 VKT982925 VAX982925 URB982925 UHF982925 TXJ982925 TNN982925 TDR982925 STV982925 SJZ982925 SAD982925 RQH982925 RGL982925 QWP982925 QMT982925 QCX982925 PTB982925 PJF982925 OZJ982925 OPN982925 OFR982925 NVV982925 NLZ982925 NCD982925 MSH982925 MIL982925 LYP982925 LOT982925 LEX982925 KVB982925 KLF982925 KBJ982925 JRN982925 JHR982925 IXV982925 INZ982925 IED982925 HUH982925 HKL982925 HAP982925 GQT982925 GGX982925 FXB982925 FNF982925 FDJ982925 ETN982925 EJR982925 DZV982925 DPZ982925 DGD982925 CWH982925 CML982925 CCP982925 BST982925 BIX982925 AZB982925 APF982925 AFJ982925 VN982925 LR982925 BV982925 WYD917389 WOH917389 WEL917389 VUP917389 VKT917389 VAX917389 URB917389 UHF917389 TXJ917389 TNN917389 TDR917389 STV917389 SJZ917389 SAD917389 RQH917389 RGL917389 QWP917389 QMT917389 QCX917389 PTB917389 PJF917389 OZJ917389 OPN917389 OFR917389 NVV917389 NLZ917389 NCD917389 MSH917389 MIL917389 LYP917389 LOT917389 LEX917389 KVB917389 KLF917389 KBJ917389 JRN917389 JHR917389 IXV917389 INZ917389 IED917389 HUH917389 HKL917389 HAP917389 GQT917389 GGX917389 FXB917389 FNF917389 FDJ917389 ETN917389 EJR917389 DZV917389 DPZ917389 DGD917389 CWH917389 CML917389 CCP917389 BST917389 BIX917389 AZB917389 APF917389 AFJ917389 VN917389 LR917389 BV917389 WYD851853 WOH851853 WEL851853 VUP851853 VKT851853 VAX851853 URB851853 UHF851853 TXJ851853 TNN851853 TDR851853 STV851853 SJZ851853 SAD851853 RQH851853 RGL851853 QWP851853 QMT851853 QCX851853 PTB851853 PJF851853 OZJ851853 OPN851853 OFR851853 NVV851853 NLZ851853 NCD851853 MSH851853 MIL851853 LYP851853 LOT851853 LEX851853 KVB851853 KLF851853 KBJ851853 JRN851853 JHR851853 IXV851853 INZ851853 IED851853 HUH851853 HKL851853 HAP851853 GQT851853 GGX851853 FXB851853 FNF851853 FDJ851853 ETN851853 EJR851853 DZV851853 DPZ851853 DGD851853 CWH851853 CML851853 CCP851853 BST851853 BIX851853 AZB851853 APF851853 AFJ851853 VN851853 LR851853 BV851853 WYD786317 WOH786317 WEL786317 VUP786317 VKT786317 VAX786317 URB786317 UHF786317 TXJ786317 TNN786317 TDR786317 STV786317 SJZ786317 SAD786317 RQH786317 RGL786317 QWP786317 QMT786317 QCX786317 PTB786317 PJF786317 OZJ786317 OPN786317 OFR786317 NVV786317 NLZ786317 NCD786317 MSH786317 MIL786317 LYP786317 LOT786317 LEX786317 KVB786317 KLF786317 KBJ786317 JRN786317 JHR786317 IXV786317 INZ786317 IED786317 HUH786317 HKL786317 HAP786317 GQT786317 GGX786317 FXB786317 FNF786317 FDJ786317 ETN786317 EJR786317 DZV786317 DPZ786317 DGD786317 CWH786317 CML786317 CCP786317 BST786317 BIX786317 AZB786317 APF786317 AFJ786317 VN786317 LR786317 BV786317 WYD720781 WOH720781 WEL720781 VUP720781 VKT720781 VAX720781 URB720781 UHF720781 TXJ720781 TNN720781 TDR720781 STV720781 SJZ720781 SAD720781 RQH720781 RGL720781 QWP720781 QMT720781 QCX720781 PTB720781 PJF720781 OZJ720781 OPN720781 OFR720781 NVV720781 NLZ720781 NCD720781 MSH720781 MIL720781 LYP720781 LOT720781 LEX720781 KVB720781 KLF720781 KBJ720781 JRN720781 JHR720781 IXV720781 INZ720781 IED720781 HUH720781 HKL720781 HAP720781 GQT720781 GGX720781 FXB720781 FNF720781 FDJ720781 ETN720781 EJR720781 DZV720781 DPZ720781 DGD720781 CWH720781 CML720781 CCP720781 BST720781 BIX720781 AZB720781 APF720781 AFJ720781 VN720781 LR720781 BV720781 WYD655245 WOH655245 WEL655245 VUP655245 VKT655245 VAX655245 URB655245 UHF655245 TXJ655245 TNN655245 TDR655245 STV655245 SJZ655245 SAD655245 RQH655245 RGL655245 QWP655245 QMT655245 QCX655245 PTB655245 PJF655245 OZJ655245 OPN655245 OFR655245 NVV655245 NLZ655245 NCD655245 MSH655245 MIL655245 LYP655245 LOT655245 LEX655245 KVB655245 KLF655245 KBJ655245 JRN655245 JHR655245 IXV655245 INZ655245 IED655245 HUH655245 HKL655245 HAP655245 GQT655245 GGX655245 FXB655245 FNF655245 FDJ655245 ETN655245 EJR655245 DZV655245 DPZ655245 DGD655245 CWH655245 CML655245 CCP655245 BST655245 BIX655245 AZB655245 APF655245 AFJ655245 VN655245 LR655245 BV655245 WYD589709 WOH589709 WEL589709 VUP589709 VKT589709 VAX589709 URB589709 UHF589709 TXJ589709 TNN589709 TDR589709 STV589709 SJZ589709 SAD589709 RQH589709 RGL589709 QWP589709 QMT589709 QCX589709 PTB589709 PJF589709 OZJ589709 OPN589709 OFR589709 NVV589709 NLZ589709 NCD589709 MSH589709 MIL589709 LYP589709 LOT589709 LEX589709 KVB589709 KLF589709 KBJ589709 JRN589709 JHR589709 IXV589709 INZ589709 IED589709 HUH589709 HKL589709 HAP589709 GQT589709 GGX589709 FXB589709 FNF589709 FDJ589709 ETN589709 EJR589709 DZV589709 DPZ589709 DGD589709 CWH589709 CML589709 CCP589709 BST589709 BIX589709 AZB589709 APF589709 AFJ589709 VN589709 LR589709 BV589709 WYD524173 WOH524173 WEL524173 VUP524173 VKT524173 VAX524173 URB524173 UHF524173 TXJ524173 TNN524173 TDR524173 STV524173 SJZ524173 SAD524173 RQH524173 RGL524173 QWP524173 QMT524173 QCX524173 PTB524173 PJF524173 OZJ524173 OPN524173 OFR524173 NVV524173 NLZ524173 NCD524173 MSH524173 MIL524173 LYP524173 LOT524173 LEX524173 KVB524173 KLF524173 KBJ524173 JRN524173 JHR524173 IXV524173 INZ524173 IED524173 HUH524173 HKL524173 HAP524173 GQT524173 GGX524173 FXB524173 FNF524173 FDJ524173 ETN524173 EJR524173 DZV524173 DPZ524173 DGD524173 CWH524173 CML524173 CCP524173 BST524173 BIX524173 AZB524173 APF524173 AFJ524173 VN524173 LR524173 BV524173 WYD458637 WOH458637 WEL458637 VUP458637 VKT458637 VAX458637 URB458637 UHF458637 TXJ458637 TNN458637 TDR458637 STV458637 SJZ458637 SAD458637 RQH458637 RGL458637 QWP458637 QMT458637 QCX458637 PTB458637 PJF458637 OZJ458637 OPN458637 OFR458637 NVV458637 NLZ458637 NCD458637 MSH458637 MIL458637 LYP458637 LOT458637 LEX458637 KVB458637 KLF458637 KBJ458637 JRN458637 JHR458637 IXV458637 INZ458637 IED458637 HUH458637 HKL458637 HAP458637 GQT458637 GGX458637 FXB458637 FNF458637 FDJ458637 ETN458637 EJR458637 DZV458637 DPZ458637 DGD458637 CWH458637 CML458637 CCP458637 BST458637 BIX458637 AZB458637 APF458637 AFJ458637 VN458637 LR458637 BV458637 WYD393101 WOH393101 WEL393101 VUP393101 VKT393101 VAX393101 URB393101 UHF393101 TXJ393101 TNN393101 TDR393101 STV393101 SJZ393101 SAD393101 RQH393101 RGL393101 QWP393101 QMT393101 QCX393101 PTB393101 PJF393101 OZJ393101 OPN393101 OFR393101 NVV393101 NLZ393101 NCD393101 MSH393101 MIL393101 LYP393101 LOT393101 LEX393101 KVB393101 KLF393101 KBJ393101 JRN393101 JHR393101 IXV393101 INZ393101 IED393101 HUH393101 HKL393101 HAP393101 GQT393101 GGX393101 FXB393101 FNF393101 FDJ393101 ETN393101 EJR393101 DZV393101 DPZ393101 DGD393101 CWH393101 CML393101 CCP393101 BST393101 BIX393101 AZB393101 APF393101 AFJ393101 VN393101 LR393101 BV393101 WYD327565 WOH327565 WEL327565 VUP327565 VKT327565 VAX327565 URB327565 UHF327565 TXJ327565 TNN327565 TDR327565 STV327565 SJZ327565 SAD327565 RQH327565 RGL327565 QWP327565 QMT327565 QCX327565 PTB327565 PJF327565 OZJ327565 OPN327565 OFR327565 NVV327565 NLZ327565 NCD327565 MSH327565 MIL327565 LYP327565 LOT327565 LEX327565 KVB327565 KLF327565 KBJ327565 JRN327565 JHR327565 IXV327565 INZ327565 IED327565 HUH327565 HKL327565 HAP327565 GQT327565 GGX327565 FXB327565 FNF327565 FDJ327565 ETN327565 EJR327565 DZV327565 DPZ327565 DGD327565 CWH327565 CML327565 CCP327565 BST327565 BIX327565 AZB327565 APF327565 AFJ327565 VN327565 LR327565 BV327565 WYD262029 WOH262029 WEL262029 VUP262029 VKT262029 VAX262029 URB262029 UHF262029 TXJ262029 TNN262029 TDR262029 STV262029 SJZ262029 SAD262029 RQH262029 RGL262029 QWP262029 QMT262029 QCX262029 PTB262029 PJF262029 OZJ262029 OPN262029 OFR262029 NVV262029 NLZ262029 NCD262029 MSH262029 MIL262029 LYP262029 LOT262029 LEX262029 KVB262029 KLF262029 KBJ262029 JRN262029 JHR262029 IXV262029 INZ262029 IED262029 HUH262029 HKL262029 HAP262029 GQT262029 GGX262029 FXB262029 FNF262029 FDJ262029 ETN262029 EJR262029 DZV262029 DPZ262029 DGD262029 CWH262029 CML262029 CCP262029 BST262029 BIX262029 AZB262029 APF262029 AFJ262029 VN262029 LR262029 BV262029 WYD196493 WOH196493 WEL196493 VUP196493 VKT196493 VAX196493 URB196493 UHF196493 TXJ196493 TNN196493 TDR196493 STV196493 SJZ196493 SAD196493 RQH196493 RGL196493 QWP196493 QMT196493 QCX196493 PTB196493 PJF196493 OZJ196493 OPN196493 OFR196493 NVV196493 NLZ196493 NCD196493 MSH196493 MIL196493 LYP196493 LOT196493 LEX196493 KVB196493 KLF196493 KBJ196493 JRN196493 JHR196493 IXV196493 INZ196493 IED196493 HUH196493 HKL196493 HAP196493 GQT196493 GGX196493 FXB196493 FNF196493 FDJ196493 ETN196493 EJR196493 DZV196493 DPZ196493 DGD196493 CWH196493 CML196493 CCP196493 BST196493 BIX196493 AZB196493 APF196493 AFJ196493 VN196493 LR196493 BV196493 WYD130957 WOH130957 WEL130957 VUP130957 VKT130957 VAX130957 URB130957 UHF130957 TXJ130957 TNN130957 TDR130957 STV130957 SJZ130957 SAD130957 RQH130957 RGL130957 QWP130957 QMT130957 QCX130957 PTB130957 PJF130957 OZJ130957 OPN130957 OFR130957 NVV130957 NLZ130957 NCD130957 MSH130957 MIL130957 LYP130957 LOT130957 LEX130957 KVB130957 KLF130957 KBJ130957 JRN130957 JHR130957 IXV130957 INZ130957 IED130957 HUH130957 HKL130957 HAP130957 GQT130957 GGX130957 FXB130957 FNF130957 FDJ130957 ETN130957 EJR130957 DZV130957 DPZ130957 DGD130957 CWH130957 CML130957 CCP130957 BST130957 BIX130957 AZB130957 APF130957 AFJ130957 VN130957 LR130957 BV130957 WYD65421 WOH65421 WEL65421 VUP65421 VKT65421 VAX65421 URB65421 UHF65421 TXJ65421 TNN65421 TDR65421 STV65421 SJZ65421 SAD65421 RQH65421 RGL65421 QWP65421 QMT65421 QCX65421 PTB65421 PJF65421 OZJ65421 OPN65421 OFR65421 NVV65421 NLZ65421 NCD65421 MSH65421 MIL65421 LYP65421 LOT65421 LEX65421 KVB65421 KLF65421 KBJ65421 JRN65421 JHR65421 IXV65421 INZ65421 IED65421 HUH65421 HKL65421 HAP65421 GQT65421 GGX65421 FXB65421 FNF65421 FDJ65421 ETN65421 EJR65421 DZV65421 DPZ65421 DGD65421 CWH65421 CML65421 CCP65421 BST65421 BIX65421 AZB65421 APF65421 AFJ65421 VN65421 LR65421 BV65421 WYD28 WOH28 WEL28 VUP28 VKT28 VAX28 URB28 UHF28 TXJ28 TNN28 TDR28 STV28 SJZ28 SAD28 RQH28 RGL28 QWP28 QMT28 QCX28 PTB28 PJF28 OZJ28 OPN28 OFR28 NVV28 NLZ28 NCD28 MSH28 MIL28 LYP28 LOT28 LEX28 KVB28 KLF28 KBJ28 JRN28 JHR28 IXV28 INZ28 IED28 HUH28 HKL28 HAP28 GQT28 GGX28 FXB28 FNF28 FDJ28 ETN28 EJR28 DZV28 DPZ28 DGD28 CWH28 CML28 CCP28 BST28 BIX28 AZB28 APF28 AFJ28 VN28 LR28">
      <formula1>1</formula1>
    </dataValidation>
    <dataValidation type="whole" operator="equal" allowBlank="1" showInputMessage="1" showErrorMessage="1" errorTitle="El documento es normal" error="Valor no valido" prompt="En el Acta de Ayuntamiento menciona solamente la aprobación, capturar 1 si se requiere seleccionar ésta opción." sqref="WYD982923 WOH982923 WEL982923 VUP982923 VKT982923 VAX982923 URB982923 UHF982923 TXJ982923 TNN982923 TDR982923 STV982923 SJZ982923 SAD982923 RQH982923 RGL982923 QWP982923 QMT982923 QCX982923 PTB982923 PJF982923 OZJ982923 OPN982923 OFR982923 NVV982923 NLZ982923 NCD982923 MSH982923 MIL982923 LYP982923 LOT982923 LEX982923 KVB982923 KLF982923 KBJ982923 JRN982923 JHR982923 IXV982923 INZ982923 IED982923 HUH982923 HKL982923 HAP982923 GQT982923 GGX982923 FXB982923 FNF982923 FDJ982923 ETN982923 EJR982923 DZV982923 DPZ982923 DGD982923 CWH982923 CML982923 CCP982923 BST982923 BIX982923 AZB982923 APF982923 AFJ982923 VN982923 LR982923 BV982923 WYD917387 WOH917387 WEL917387 VUP917387 VKT917387 VAX917387 URB917387 UHF917387 TXJ917387 TNN917387 TDR917387 STV917387 SJZ917387 SAD917387 RQH917387 RGL917387 QWP917387 QMT917387 QCX917387 PTB917387 PJF917387 OZJ917387 OPN917387 OFR917387 NVV917387 NLZ917387 NCD917387 MSH917387 MIL917387 LYP917387 LOT917387 LEX917387 KVB917387 KLF917387 KBJ917387 JRN917387 JHR917387 IXV917387 INZ917387 IED917387 HUH917387 HKL917387 HAP917387 GQT917387 GGX917387 FXB917387 FNF917387 FDJ917387 ETN917387 EJR917387 DZV917387 DPZ917387 DGD917387 CWH917387 CML917387 CCP917387 BST917387 BIX917387 AZB917387 APF917387 AFJ917387 VN917387 LR917387 BV917387 WYD851851 WOH851851 WEL851851 VUP851851 VKT851851 VAX851851 URB851851 UHF851851 TXJ851851 TNN851851 TDR851851 STV851851 SJZ851851 SAD851851 RQH851851 RGL851851 QWP851851 QMT851851 QCX851851 PTB851851 PJF851851 OZJ851851 OPN851851 OFR851851 NVV851851 NLZ851851 NCD851851 MSH851851 MIL851851 LYP851851 LOT851851 LEX851851 KVB851851 KLF851851 KBJ851851 JRN851851 JHR851851 IXV851851 INZ851851 IED851851 HUH851851 HKL851851 HAP851851 GQT851851 GGX851851 FXB851851 FNF851851 FDJ851851 ETN851851 EJR851851 DZV851851 DPZ851851 DGD851851 CWH851851 CML851851 CCP851851 BST851851 BIX851851 AZB851851 APF851851 AFJ851851 VN851851 LR851851 BV851851 WYD786315 WOH786315 WEL786315 VUP786315 VKT786315 VAX786315 URB786315 UHF786315 TXJ786315 TNN786315 TDR786315 STV786315 SJZ786315 SAD786315 RQH786315 RGL786315 QWP786315 QMT786315 QCX786315 PTB786315 PJF786315 OZJ786315 OPN786315 OFR786315 NVV786315 NLZ786315 NCD786315 MSH786315 MIL786315 LYP786315 LOT786315 LEX786315 KVB786315 KLF786315 KBJ786315 JRN786315 JHR786315 IXV786315 INZ786315 IED786315 HUH786315 HKL786315 HAP786315 GQT786315 GGX786315 FXB786315 FNF786315 FDJ786315 ETN786315 EJR786315 DZV786315 DPZ786315 DGD786315 CWH786315 CML786315 CCP786315 BST786315 BIX786315 AZB786315 APF786315 AFJ786315 VN786315 LR786315 BV786315 WYD720779 WOH720779 WEL720779 VUP720779 VKT720779 VAX720779 URB720779 UHF720779 TXJ720779 TNN720779 TDR720779 STV720779 SJZ720779 SAD720779 RQH720779 RGL720779 QWP720779 QMT720779 QCX720779 PTB720779 PJF720779 OZJ720779 OPN720779 OFR720779 NVV720779 NLZ720779 NCD720779 MSH720779 MIL720779 LYP720779 LOT720779 LEX720779 KVB720779 KLF720779 KBJ720779 JRN720779 JHR720779 IXV720779 INZ720779 IED720779 HUH720779 HKL720779 HAP720779 GQT720779 GGX720779 FXB720779 FNF720779 FDJ720779 ETN720779 EJR720779 DZV720779 DPZ720779 DGD720779 CWH720779 CML720779 CCP720779 BST720779 BIX720779 AZB720779 APF720779 AFJ720779 VN720779 LR720779 BV720779 WYD655243 WOH655243 WEL655243 VUP655243 VKT655243 VAX655243 URB655243 UHF655243 TXJ655243 TNN655243 TDR655243 STV655243 SJZ655243 SAD655243 RQH655243 RGL655243 QWP655243 QMT655243 QCX655243 PTB655243 PJF655243 OZJ655243 OPN655243 OFR655243 NVV655243 NLZ655243 NCD655243 MSH655243 MIL655243 LYP655243 LOT655243 LEX655243 KVB655243 KLF655243 KBJ655243 JRN655243 JHR655243 IXV655243 INZ655243 IED655243 HUH655243 HKL655243 HAP655243 GQT655243 GGX655243 FXB655243 FNF655243 FDJ655243 ETN655243 EJR655243 DZV655243 DPZ655243 DGD655243 CWH655243 CML655243 CCP655243 BST655243 BIX655243 AZB655243 APF655243 AFJ655243 VN655243 LR655243 BV655243 WYD589707 WOH589707 WEL589707 VUP589707 VKT589707 VAX589707 URB589707 UHF589707 TXJ589707 TNN589707 TDR589707 STV589707 SJZ589707 SAD589707 RQH589707 RGL589707 QWP589707 QMT589707 QCX589707 PTB589707 PJF589707 OZJ589707 OPN589707 OFR589707 NVV589707 NLZ589707 NCD589707 MSH589707 MIL589707 LYP589707 LOT589707 LEX589707 KVB589707 KLF589707 KBJ589707 JRN589707 JHR589707 IXV589707 INZ589707 IED589707 HUH589707 HKL589707 HAP589707 GQT589707 GGX589707 FXB589707 FNF589707 FDJ589707 ETN589707 EJR589707 DZV589707 DPZ589707 DGD589707 CWH589707 CML589707 CCP589707 BST589707 BIX589707 AZB589707 APF589707 AFJ589707 VN589707 LR589707 BV589707 WYD524171 WOH524171 WEL524171 VUP524171 VKT524171 VAX524171 URB524171 UHF524171 TXJ524171 TNN524171 TDR524171 STV524171 SJZ524171 SAD524171 RQH524171 RGL524171 QWP524171 QMT524171 QCX524171 PTB524171 PJF524171 OZJ524171 OPN524171 OFR524171 NVV524171 NLZ524171 NCD524171 MSH524171 MIL524171 LYP524171 LOT524171 LEX524171 KVB524171 KLF524171 KBJ524171 JRN524171 JHR524171 IXV524171 INZ524171 IED524171 HUH524171 HKL524171 HAP524171 GQT524171 GGX524171 FXB524171 FNF524171 FDJ524171 ETN524171 EJR524171 DZV524171 DPZ524171 DGD524171 CWH524171 CML524171 CCP524171 BST524171 BIX524171 AZB524171 APF524171 AFJ524171 VN524171 LR524171 BV524171 WYD458635 WOH458635 WEL458635 VUP458635 VKT458635 VAX458635 URB458635 UHF458635 TXJ458635 TNN458635 TDR458635 STV458635 SJZ458635 SAD458635 RQH458635 RGL458635 QWP458635 QMT458635 QCX458635 PTB458635 PJF458635 OZJ458635 OPN458635 OFR458635 NVV458635 NLZ458635 NCD458635 MSH458635 MIL458635 LYP458635 LOT458635 LEX458635 KVB458635 KLF458635 KBJ458635 JRN458635 JHR458635 IXV458635 INZ458635 IED458635 HUH458635 HKL458635 HAP458635 GQT458635 GGX458635 FXB458635 FNF458635 FDJ458635 ETN458635 EJR458635 DZV458635 DPZ458635 DGD458635 CWH458635 CML458635 CCP458635 BST458635 BIX458635 AZB458635 APF458635 AFJ458635 VN458635 LR458635 BV458635 WYD393099 WOH393099 WEL393099 VUP393099 VKT393099 VAX393099 URB393099 UHF393099 TXJ393099 TNN393099 TDR393099 STV393099 SJZ393099 SAD393099 RQH393099 RGL393099 QWP393099 QMT393099 QCX393099 PTB393099 PJF393099 OZJ393099 OPN393099 OFR393099 NVV393099 NLZ393099 NCD393099 MSH393099 MIL393099 LYP393099 LOT393099 LEX393099 KVB393099 KLF393099 KBJ393099 JRN393099 JHR393099 IXV393099 INZ393099 IED393099 HUH393099 HKL393099 HAP393099 GQT393099 GGX393099 FXB393099 FNF393099 FDJ393099 ETN393099 EJR393099 DZV393099 DPZ393099 DGD393099 CWH393099 CML393099 CCP393099 BST393099 BIX393099 AZB393099 APF393099 AFJ393099 VN393099 LR393099 BV393099 WYD327563 WOH327563 WEL327563 VUP327563 VKT327563 VAX327563 URB327563 UHF327563 TXJ327563 TNN327563 TDR327563 STV327563 SJZ327563 SAD327563 RQH327563 RGL327563 QWP327563 QMT327563 QCX327563 PTB327563 PJF327563 OZJ327563 OPN327563 OFR327563 NVV327563 NLZ327563 NCD327563 MSH327563 MIL327563 LYP327563 LOT327563 LEX327563 KVB327563 KLF327563 KBJ327563 JRN327563 JHR327563 IXV327563 INZ327563 IED327563 HUH327563 HKL327563 HAP327563 GQT327563 GGX327563 FXB327563 FNF327563 FDJ327563 ETN327563 EJR327563 DZV327563 DPZ327563 DGD327563 CWH327563 CML327563 CCP327563 BST327563 BIX327563 AZB327563 APF327563 AFJ327563 VN327563 LR327563 BV327563 WYD262027 WOH262027 WEL262027 VUP262027 VKT262027 VAX262027 URB262027 UHF262027 TXJ262027 TNN262027 TDR262027 STV262027 SJZ262027 SAD262027 RQH262027 RGL262027 QWP262027 QMT262027 QCX262027 PTB262027 PJF262027 OZJ262027 OPN262027 OFR262027 NVV262027 NLZ262027 NCD262027 MSH262027 MIL262027 LYP262027 LOT262027 LEX262027 KVB262027 KLF262027 KBJ262027 JRN262027 JHR262027 IXV262027 INZ262027 IED262027 HUH262027 HKL262027 HAP262027 GQT262027 GGX262027 FXB262027 FNF262027 FDJ262027 ETN262027 EJR262027 DZV262027 DPZ262027 DGD262027 CWH262027 CML262027 CCP262027 BST262027 BIX262027 AZB262027 APF262027 AFJ262027 VN262027 LR262027 BV262027 WYD196491 WOH196491 WEL196491 VUP196491 VKT196491 VAX196491 URB196491 UHF196491 TXJ196491 TNN196491 TDR196491 STV196491 SJZ196491 SAD196491 RQH196491 RGL196491 QWP196491 QMT196491 QCX196491 PTB196491 PJF196491 OZJ196491 OPN196491 OFR196491 NVV196491 NLZ196491 NCD196491 MSH196491 MIL196491 LYP196491 LOT196491 LEX196491 KVB196491 KLF196491 KBJ196491 JRN196491 JHR196491 IXV196491 INZ196491 IED196491 HUH196491 HKL196491 HAP196491 GQT196491 GGX196491 FXB196491 FNF196491 FDJ196491 ETN196491 EJR196491 DZV196491 DPZ196491 DGD196491 CWH196491 CML196491 CCP196491 BST196491 BIX196491 AZB196491 APF196491 AFJ196491 VN196491 LR196491 BV196491 WYD130955 WOH130955 WEL130955 VUP130955 VKT130955 VAX130955 URB130955 UHF130955 TXJ130955 TNN130955 TDR130955 STV130955 SJZ130955 SAD130955 RQH130955 RGL130955 QWP130955 QMT130955 QCX130955 PTB130955 PJF130955 OZJ130955 OPN130955 OFR130955 NVV130955 NLZ130955 NCD130955 MSH130955 MIL130955 LYP130955 LOT130955 LEX130955 KVB130955 KLF130955 KBJ130955 JRN130955 JHR130955 IXV130955 INZ130955 IED130955 HUH130955 HKL130955 HAP130955 GQT130955 GGX130955 FXB130955 FNF130955 FDJ130955 ETN130955 EJR130955 DZV130955 DPZ130955 DGD130955 CWH130955 CML130955 CCP130955 BST130955 BIX130955 AZB130955 APF130955 AFJ130955 VN130955 LR130955 BV130955 WYD65419 WOH65419 WEL65419 VUP65419 VKT65419 VAX65419 URB65419 UHF65419 TXJ65419 TNN65419 TDR65419 STV65419 SJZ65419 SAD65419 RQH65419 RGL65419 QWP65419 QMT65419 QCX65419 PTB65419 PJF65419 OZJ65419 OPN65419 OFR65419 NVV65419 NLZ65419 NCD65419 MSH65419 MIL65419 LYP65419 LOT65419 LEX65419 KVB65419 KLF65419 KBJ65419 JRN65419 JHR65419 IXV65419 INZ65419 IED65419 HUH65419 HKL65419 HAP65419 GQT65419 GGX65419 FXB65419 FNF65419 FDJ65419 ETN65419 EJR65419 DZV65419 DPZ65419 DGD65419 CWH65419 CML65419 CCP65419 BST65419 BIX65419 AZB65419 APF65419 AFJ65419 VN65419 LR65419 BV65419 WYD26 WOH26 WEL26 VUP26 VKT26 VAX26 URB26 UHF26 TXJ26 TNN26 TDR26 STV26 SJZ26 SAD26 RQH26 RGL26 QWP26 QMT26 QCX26 PTB26 PJF26 OZJ26 OPN26 OFR26 NVV26 NLZ26 NCD26 MSH26 MIL26 LYP26 LOT26 LEX26 KVB26 KLF26 KBJ26 JRN26 JHR26 IXV26 INZ26 IED26 HUH26 HKL26 HAP26 GQT26 GGX26 FXB26 FNF26 FDJ26 ETN26 EJR26 DZV26 DPZ26 DGD26 CWH26 CML26 CCP26 BST26 BIX26 AZB26 APF26 AFJ26 VN26 LR26">
      <formula1>1</formula1>
    </dataValidation>
    <dataValidation type="whole" operator="equal" allowBlank="1" showInputMessage="1" showErrorMessage="1" errorTitle="El documento es normal" error="Valor no valido" prompt="El acuerdo entregado corresponde a un extracto del Acta que se certifica; capturar 1 si se requiere seleccionar esta opción." sqref="BF65413 WXN982917 WNR982917 WDV982917 VTZ982917 VKD982917 VAH982917 UQL982917 UGP982917 TWT982917 TMX982917 TDB982917 STF982917 SJJ982917 RZN982917 RPR982917 RFV982917 QVZ982917 QMD982917 QCH982917 PSL982917 PIP982917 OYT982917 OOX982917 OFB982917 NVF982917 NLJ982917 NBN982917 MRR982917 MHV982917 LXZ982917 LOD982917 LEH982917 KUL982917 KKP982917 KAT982917 JQX982917 JHB982917 IXF982917 INJ982917 IDN982917 HTR982917 HJV982917 GZZ982917 GQD982917 GGH982917 FWL982917 FMP982917 FCT982917 ESX982917 EJB982917 DZF982917 DPJ982917 DFN982917 CVR982917 CLV982917 CBZ982917 BSD982917 BIH982917 AYL982917 AOP982917 AET982917 UX982917 LB982917 BF982917 WXN917381 WNR917381 WDV917381 VTZ917381 VKD917381 VAH917381 UQL917381 UGP917381 TWT917381 TMX917381 TDB917381 STF917381 SJJ917381 RZN917381 RPR917381 RFV917381 QVZ917381 QMD917381 QCH917381 PSL917381 PIP917381 OYT917381 OOX917381 OFB917381 NVF917381 NLJ917381 NBN917381 MRR917381 MHV917381 LXZ917381 LOD917381 LEH917381 KUL917381 KKP917381 KAT917381 JQX917381 JHB917381 IXF917381 INJ917381 IDN917381 HTR917381 HJV917381 GZZ917381 GQD917381 GGH917381 FWL917381 FMP917381 FCT917381 ESX917381 EJB917381 DZF917381 DPJ917381 DFN917381 CVR917381 CLV917381 CBZ917381 BSD917381 BIH917381 AYL917381 AOP917381 AET917381 UX917381 LB917381 BF917381 WXN851845 WNR851845 WDV851845 VTZ851845 VKD851845 VAH851845 UQL851845 UGP851845 TWT851845 TMX851845 TDB851845 STF851845 SJJ851845 RZN851845 RPR851845 RFV851845 QVZ851845 QMD851845 QCH851845 PSL851845 PIP851845 OYT851845 OOX851845 OFB851845 NVF851845 NLJ851845 NBN851845 MRR851845 MHV851845 LXZ851845 LOD851845 LEH851845 KUL851845 KKP851845 KAT851845 JQX851845 JHB851845 IXF851845 INJ851845 IDN851845 HTR851845 HJV851845 GZZ851845 GQD851845 GGH851845 FWL851845 FMP851845 FCT851845 ESX851845 EJB851845 DZF851845 DPJ851845 DFN851845 CVR851845 CLV851845 CBZ851845 BSD851845 BIH851845 AYL851845 AOP851845 AET851845 UX851845 LB851845 BF851845 WXN786309 WNR786309 WDV786309 VTZ786309 VKD786309 VAH786309 UQL786309 UGP786309 TWT786309 TMX786309 TDB786309 STF786309 SJJ786309 RZN786309 RPR786309 RFV786309 QVZ786309 QMD786309 QCH786309 PSL786309 PIP786309 OYT786309 OOX786309 OFB786309 NVF786309 NLJ786309 NBN786309 MRR786309 MHV786309 LXZ786309 LOD786309 LEH786309 KUL786309 KKP786309 KAT786309 JQX786309 JHB786309 IXF786309 INJ786309 IDN786309 HTR786309 HJV786309 GZZ786309 GQD786309 GGH786309 FWL786309 FMP786309 FCT786309 ESX786309 EJB786309 DZF786309 DPJ786309 DFN786309 CVR786309 CLV786309 CBZ786309 BSD786309 BIH786309 AYL786309 AOP786309 AET786309 UX786309 LB786309 BF786309 WXN720773 WNR720773 WDV720773 VTZ720773 VKD720773 VAH720773 UQL720773 UGP720773 TWT720773 TMX720773 TDB720773 STF720773 SJJ720773 RZN720773 RPR720773 RFV720773 QVZ720773 QMD720773 QCH720773 PSL720773 PIP720773 OYT720773 OOX720773 OFB720773 NVF720773 NLJ720773 NBN720773 MRR720773 MHV720773 LXZ720773 LOD720773 LEH720773 KUL720773 KKP720773 KAT720773 JQX720773 JHB720773 IXF720773 INJ720773 IDN720773 HTR720773 HJV720773 GZZ720773 GQD720773 GGH720773 FWL720773 FMP720773 FCT720773 ESX720773 EJB720773 DZF720773 DPJ720773 DFN720773 CVR720773 CLV720773 CBZ720773 BSD720773 BIH720773 AYL720773 AOP720773 AET720773 UX720773 LB720773 BF720773 WXN655237 WNR655237 WDV655237 VTZ655237 VKD655237 VAH655237 UQL655237 UGP655237 TWT655237 TMX655237 TDB655237 STF655237 SJJ655237 RZN655237 RPR655237 RFV655237 QVZ655237 QMD655237 QCH655237 PSL655237 PIP655237 OYT655237 OOX655237 OFB655237 NVF655237 NLJ655237 NBN655237 MRR655237 MHV655237 LXZ655237 LOD655237 LEH655237 KUL655237 KKP655237 KAT655237 JQX655237 JHB655237 IXF655237 INJ655237 IDN655237 HTR655237 HJV655237 GZZ655237 GQD655237 GGH655237 FWL655237 FMP655237 FCT655237 ESX655237 EJB655237 DZF655237 DPJ655237 DFN655237 CVR655237 CLV655237 CBZ655237 BSD655237 BIH655237 AYL655237 AOP655237 AET655237 UX655237 LB655237 BF655237 WXN589701 WNR589701 WDV589701 VTZ589701 VKD589701 VAH589701 UQL589701 UGP589701 TWT589701 TMX589701 TDB589701 STF589701 SJJ589701 RZN589701 RPR589701 RFV589701 QVZ589701 QMD589701 QCH589701 PSL589701 PIP589701 OYT589701 OOX589701 OFB589701 NVF589701 NLJ589701 NBN589701 MRR589701 MHV589701 LXZ589701 LOD589701 LEH589701 KUL589701 KKP589701 KAT589701 JQX589701 JHB589701 IXF589701 INJ589701 IDN589701 HTR589701 HJV589701 GZZ589701 GQD589701 GGH589701 FWL589701 FMP589701 FCT589701 ESX589701 EJB589701 DZF589701 DPJ589701 DFN589701 CVR589701 CLV589701 CBZ589701 BSD589701 BIH589701 AYL589701 AOP589701 AET589701 UX589701 LB589701 BF589701 WXN524165 WNR524165 WDV524165 VTZ524165 VKD524165 VAH524165 UQL524165 UGP524165 TWT524165 TMX524165 TDB524165 STF524165 SJJ524165 RZN524165 RPR524165 RFV524165 QVZ524165 QMD524165 QCH524165 PSL524165 PIP524165 OYT524165 OOX524165 OFB524165 NVF524165 NLJ524165 NBN524165 MRR524165 MHV524165 LXZ524165 LOD524165 LEH524165 KUL524165 KKP524165 KAT524165 JQX524165 JHB524165 IXF524165 INJ524165 IDN524165 HTR524165 HJV524165 GZZ524165 GQD524165 GGH524165 FWL524165 FMP524165 FCT524165 ESX524165 EJB524165 DZF524165 DPJ524165 DFN524165 CVR524165 CLV524165 CBZ524165 BSD524165 BIH524165 AYL524165 AOP524165 AET524165 UX524165 LB524165 BF524165 WXN458629 WNR458629 WDV458629 VTZ458629 VKD458629 VAH458629 UQL458629 UGP458629 TWT458629 TMX458629 TDB458629 STF458629 SJJ458629 RZN458629 RPR458629 RFV458629 QVZ458629 QMD458629 QCH458629 PSL458629 PIP458629 OYT458629 OOX458629 OFB458629 NVF458629 NLJ458629 NBN458629 MRR458629 MHV458629 LXZ458629 LOD458629 LEH458629 KUL458629 KKP458629 KAT458629 JQX458629 JHB458629 IXF458629 INJ458629 IDN458629 HTR458629 HJV458629 GZZ458629 GQD458629 GGH458629 FWL458629 FMP458629 FCT458629 ESX458629 EJB458629 DZF458629 DPJ458629 DFN458629 CVR458629 CLV458629 CBZ458629 BSD458629 BIH458629 AYL458629 AOP458629 AET458629 UX458629 LB458629 BF458629 WXN393093 WNR393093 WDV393093 VTZ393093 VKD393093 VAH393093 UQL393093 UGP393093 TWT393093 TMX393093 TDB393093 STF393093 SJJ393093 RZN393093 RPR393093 RFV393093 QVZ393093 QMD393093 QCH393093 PSL393093 PIP393093 OYT393093 OOX393093 OFB393093 NVF393093 NLJ393093 NBN393093 MRR393093 MHV393093 LXZ393093 LOD393093 LEH393093 KUL393093 KKP393093 KAT393093 JQX393093 JHB393093 IXF393093 INJ393093 IDN393093 HTR393093 HJV393093 GZZ393093 GQD393093 GGH393093 FWL393093 FMP393093 FCT393093 ESX393093 EJB393093 DZF393093 DPJ393093 DFN393093 CVR393093 CLV393093 CBZ393093 BSD393093 BIH393093 AYL393093 AOP393093 AET393093 UX393093 LB393093 BF393093 WXN327557 WNR327557 WDV327557 VTZ327557 VKD327557 VAH327557 UQL327557 UGP327557 TWT327557 TMX327557 TDB327557 STF327557 SJJ327557 RZN327557 RPR327557 RFV327557 QVZ327557 QMD327557 QCH327557 PSL327557 PIP327557 OYT327557 OOX327557 OFB327557 NVF327557 NLJ327557 NBN327557 MRR327557 MHV327557 LXZ327557 LOD327557 LEH327557 KUL327557 KKP327557 KAT327557 JQX327557 JHB327557 IXF327557 INJ327557 IDN327557 HTR327557 HJV327557 GZZ327557 GQD327557 GGH327557 FWL327557 FMP327557 FCT327557 ESX327557 EJB327557 DZF327557 DPJ327557 DFN327557 CVR327557 CLV327557 CBZ327557 BSD327557 BIH327557 AYL327557 AOP327557 AET327557 UX327557 LB327557 BF327557 WXN262021 WNR262021 WDV262021 VTZ262021 VKD262021 VAH262021 UQL262021 UGP262021 TWT262021 TMX262021 TDB262021 STF262021 SJJ262021 RZN262021 RPR262021 RFV262021 QVZ262021 QMD262021 QCH262021 PSL262021 PIP262021 OYT262021 OOX262021 OFB262021 NVF262021 NLJ262021 NBN262021 MRR262021 MHV262021 LXZ262021 LOD262021 LEH262021 KUL262021 KKP262021 KAT262021 JQX262021 JHB262021 IXF262021 INJ262021 IDN262021 HTR262021 HJV262021 GZZ262021 GQD262021 GGH262021 FWL262021 FMP262021 FCT262021 ESX262021 EJB262021 DZF262021 DPJ262021 DFN262021 CVR262021 CLV262021 CBZ262021 BSD262021 BIH262021 AYL262021 AOP262021 AET262021 UX262021 LB262021 BF262021 WXN196485 WNR196485 WDV196485 VTZ196485 VKD196485 VAH196485 UQL196485 UGP196485 TWT196485 TMX196485 TDB196485 STF196485 SJJ196485 RZN196485 RPR196485 RFV196485 QVZ196485 QMD196485 QCH196485 PSL196485 PIP196485 OYT196485 OOX196485 OFB196485 NVF196485 NLJ196485 NBN196485 MRR196485 MHV196485 LXZ196485 LOD196485 LEH196485 KUL196485 KKP196485 KAT196485 JQX196485 JHB196485 IXF196485 INJ196485 IDN196485 HTR196485 HJV196485 GZZ196485 GQD196485 GGH196485 FWL196485 FMP196485 FCT196485 ESX196485 EJB196485 DZF196485 DPJ196485 DFN196485 CVR196485 CLV196485 CBZ196485 BSD196485 BIH196485 AYL196485 AOP196485 AET196485 UX196485 LB196485 BF196485 WXN130949 WNR130949 WDV130949 VTZ130949 VKD130949 VAH130949 UQL130949 UGP130949 TWT130949 TMX130949 TDB130949 STF130949 SJJ130949 RZN130949 RPR130949 RFV130949 QVZ130949 QMD130949 QCH130949 PSL130949 PIP130949 OYT130949 OOX130949 OFB130949 NVF130949 NLJ130949 NBN130949 MRR130949 MHV130949 LXZ130949 LOD130949 LEH130949 KUL130949 KKP130949 KAT130949 JQX130949 JHB130949 IXF130949 INJ130949 IDN130949 HTR130949 HJV130949 GZZ130949 GQD130949 GGH130949 FWL130949 FMP130949 FCT130949 ESX130949 EJB130949 DZF130949 DPJ130949 DFN130949 CVR130949 CLV130949 CBZ130949 BSD130949 BIH130949 AYL130949 AOP130949 AET130949 UX130949 LB130949 BF130949 WXN65413 WNR65413 WDV65413 VTZ65413 VKD65413 VAH65413 UQL65413 UGP65413 TWT65413 TMX65413 TDB65413 STF65413 SJJ65413 RZN65413 RPR65413 RFV65413 QVZ65413 QMD65413 QCH65413 PSL65413 PIP65413 OYT65413 OOX65413 OFB65413 NVF65413 NLJ65413 NBN65413 MRR65413 MHV65413 LXZ65413 LOD65413 LEH65413 KUL65413 KKP65413 KAT65413 JQX65413 JHB65413 IXF65413 INJ65413 IDN65413 HTR65413 HJV65413 GZZ65413 GQD65413 GGH65413 FWL65413 FMP65413 FCT65413 ESX65413 EJB65413 DZF65413 DPJ65413 DFN65413 CVR65413 CLV65413 CBZ65413 BSD65413 BIH65413 AYL65413 AOP65413 AET65413 UX65413 LB65413 WXN20 WNR20 WDV20 VTZ20 VKD20 VAH20 UQL20 UGP20 TWT20 TMX20 TDB20 STF20 SJJ20 RZN20 RPR20 RFV20 QVZ20 QMD20 QCH20 PSL20 PIP20 OYT20 OOX20 OFB20 NVF20 NLJ20 NBN20 MRR20 MHV20 LXZ20 LOD20 LEH20 KUL20 KKP20 KAT20 JQX20 JHB20 IXF20 INJ20 IDN20 HTR20 HJV20 GZZ20 GQD20 GGH20 FWL20 FMP20 FCT20 ESX20 EJB20 DZF20 DPJ20 DFN20 CVR20 CLV20 CBZ20 BSD20 BIH20 AYL20 AOP20 AET20 UX20 LB20 BF20">
      <formula1>1</formula1>
    </dataValidation>
    <dataValidation type="whole" operator="equal" allowBlank="1" showInputMessage="1" showErrorMessage="1" errorTitle="El documento es normal" error="Valor no valido" prompt="El acuerdo entregado corresponde a una copia certificada del Acta; capturar 1 si se requiere seleccionar esta opción." sqref="BF65411 WXN982915 WNR982915 WDV982915 VTZ982915 VKD982915 VAH982915 UQL982915 UGP982915 TWT982915 TMX982915 TDB982915 STF982915 SJJ982915 RZN982915 RPR982915 RFV982915 QVZ982915 QMD982915 QCH982915 PSL982915 PIP982915 OYT982915 OOX982915 OFB982915 NVF982915 NLJ982915 NBN982915 MRR982915 MHV982915 LXZ982915 LOD982915 LEH982915 KUL982915 KKP982915 KAT982915 JQX982915 JHB982915 IXF982915 INJ982915 IDN982915 HTR982915 HJV982915 GZZ982915 GQD982915 GGH982915 FWL982915 FMP982915 FCT982915 ESX982915 EJB982915 DZF982915 DPJ982915 DFN982915 CVR982915 CLV982915 CBZ982915 BSD982915 BIH982915 AYL982915 AOP982915 AET982915 UX982915 LB982915 BF982915 WXN917379 WNR917379 WDV917379 VTZ917379 VKD917379 VAH917379 UQL917379 UGP917379 TWT917379 TMX917379 TDB917379 STF917379 SJJ917379 RZN917379 RPR917379 RFV917379 QVZ917379 QMD917379 QCH917379 PSL917379 PIP917379 OYT917379 OOX917379 OFB917379 NVF917379 NLJ917379 NBN917379 MRR917379 MHV917379 LXZ917379 LOD917379 LEH917379 KUL917379 KKP917379 KAT917379 JQX917379 JHB917379 IXF917379 INJ917379 IDN917379 HTR917379 HJV917379 GZZ917379 GQD917379 GGH917379 FWL917379 FMP917379 FCT917379 ESX917379 EJB917379 DZF917379 DPJ917379 DFN917379 CVR917379 CLV917379 CBZ917379 BSD917379 BIH917379 AYL917379 AOP917379 AET917379 UX917379 LB917379 BF917379 WXN851843 WNR851843 WDV851843 VTZ851843 VKD851843 VAH851843 UQL851843 UGP851843 TWT851843 TMX851843 TDB851843 STF851843 SJJ851843 RZN851843 RPR851843 RFV851843 QVZ851843 QMD851843 QCH851843 PSL851843 PIP851843 OYT851843 OOX851843 OFB851843 NVF851843 NLJ851843 NBN851843 MRR851843 MHV851843 LXZ851843 LOD851843 LEH851843 KUL851843 KKP851843 KAT851843 JQX851843 JHB851843 IXF851843 INJ851843 IDN851843 HTR851843 HJV851843 GZZ851843 GQD851843 GGH851843 FWL851843 FMP851843 FCT851843 ESX851843 EJB851843 DZF851843 DPJ851843 DFN851843 CVR851843 CLV851843 CBZ851843 BSD851843 BIH851843 AYL851843 AOP851843 AET851843 UX851843 LB851843 BF851843 WXN786307 WNR786307 WDV786307 VTZ786307 VKD786307 VAH786307 UQL786307 UGP786307 TWT786307 TMX786307 TDB786307 STF786307 SJJ786307 RZN786307 RPR786307 RFV786307 QVZ786307 QMD786307 QCH786307 PSL786307 PIP786307 OYT786307 OOX786307 OFB786307 NVF786307 NLJ786307 NBN786307 MRR786307 MHV786307 LXZ786307 LOD786307 LEH786307 KUL786307 KKP786307 KAT786307 JQX786307 JHB786307 IXF786307 INJ786307 IDN786307 HTR786307 HJV786307 GZZ786307 GQD786307 GGH786307 FWL786307 FMP786307 FCT786307 ESX786307 EJB786307 DZF786307 DPJ786307 DFN786307 CVR786307 CLV786307 CBZ786307 BSD786307 BIH786307 AYL786307 AOP786307 AET786307 UX786307 LB786307 BF786307 WXN720771 WNR720771 WDV720771 VTZ720771 VKD720771 VAH720771 UQL720771 UGP720771 TWT720771 TMX720771 TDB720771 STF720771 SJJ720771 RZN720771 RPR720771 RFV720771 QVZ720771 QMD720771 QCH720771 PSL720771 PIP720771 OYT720771 OOX720771 OFB720771 NVF720771 NLJ720771 NBN720771 MRR720771 MHV720771 LXZ720771 LOD720771 LEH720771 KUL720771 KKP720771 KAT720771 JQX720771 JHB720771 IXF720771 INJ720771 IDN720771 HTR720771 HJV720771 GZZ720771 GQD720771 GGH720771 FWL720771 FMP720771 FCT720771 ESX720771 EJB720771 DZF720771 DPJ720771 DFN720771 CVR720771 CLV720771 CBZ720771 BSD720771 BIH720771 AYL720771 AOP720771 AET720771 UX720771 LB720771 BF720771 WXN655235 WNR655235 WDV655235 VTZ655235 VKD655235 VAH655235 UQL655235 UGP655235 TWT655235 TMX655235 TDB655235 STF655235 SJJ655235 RZN655235 RPR655235 RFV655235 QVZ655235 QMD655235 QCH655235 PSL655235 PIP655235 OYT655235 OOX655235 OFB655235 NVF655235 NLJ655235 NBN655235 MRR655235 MHV655235 LXZ655235 LOD655235 LEH655235 KUL655235 KKP655235 KAT655235 JQX655235 JHB655235 IXF655235 INJ655235 IDN655235 HTR655235 HJV655235 GZZ655235 GQD655235 GGH655235 FWL655235 FMP655235 FCT655235 ESX655235 EJB655235 DZF655235 DPJ655235 DFN655235 CVR655235 CLV655235 CBZ655235 BSD655235 BIH655235 AYL655235 AOP655235 AET655235 UX655235 LB655235 BF655235 WXN589699 WNR589699 WDV589699 VTZ589699 VKD589699 VAH589699 UQL589699 UGP589699 TWT589699 TMX589699 TDB589699 STF589699 SJJ589699 RZN589699 RPR589699 RFV589699 QVZ589699 QMD589699 QCH589699 PSL589699 PIP589699 OYT589699 OOX589699 OFB589699 NVF589699 NLJ589699 NBN589699 MRR589699 MHV589699 LXZ589699 LOD589699 LEH589699 KUL589699 KKP589699 KAT589699 JQX589699 JHB589699 IXF589699 INJ589699 IDN589699 HTR589699 HJV589699 GZZ589699 GQD589699 GGH589699 FWL589699 FMP589699 FCT589699 ESX589699 EJB589699 DZF589699 DPJ589699 DFN589699 CVR589699 CLV589699 CBZ589699 BSD589699 BIH589699 AYL589699 AOP589699 AET589699 UX589699 LB589699 BF589699 WXN524163 WNR524163 WDV524163 VTZ524163 VKD524163 VAH524163 UQL524163 UGP524163 TWT524163 TMX524163 TDB524163 STF524163 SJJ524163 RZN524163 RPR524163 RFV524163 QVZ524163 QMD524163 QCH524163 PSL524163 PIP524163 OYT524163 OOX524163 OFB524163 NVF524163 NLJ524163 NBN524163 MRR524163 MHV524163 LXZ524163 LOD524163 LEH524163 KUL524163 KKP524163 KAT524163 JQX524163 JHB524163 IXF524163 INJ524163 IDN524163 HTR524163 HJV524163 GZZ524163 GQD524163 GGH524163 FWL524163 FMP524163 FCT524163 ESX524163 EJB524163 DZF524163 DPJ524163 DFN524163 CVR524163 CLV524163 CBZ524163 BSD524163 BIH524163 AYL524163 AOP524163 AET524163 UX524163 LB524163 BF524163 WXN458627 WNR458627 WDV458627 VTZ458627 VKD458627 VAH458627 UQL458627 UGP458627 TWT458627 TMX458627 TDB458627 STF458627 SJJ458627 RZN458627 RPR458627 RFV458627 QVZ458627 QMD458627 QCH458627 PSL458627 PIP458627 OYT458627 OOX458627 OFB458627 NVF458627 NLJ458627 NBN458627 MRR458627 MHV458627 LXZ458627 LOD458627 LEH458627 KUL458627 KKP458627 KAT458627 JQX458627 JHB458627 IXF458627 INJ458627 IDN458627 HTR458627 HJV458627 GZZ458627 GQD458627 GGH458627 FWL458627 FMP458627 FCT458627 ESX458627 EJB458627 DZF458627 DPJ458627 DFN458627 CVR458627 CLV458627 CBZ458627 BSD458627 BIH458627 AYL458627 AOP458627 AET458627 UX458627 LB458627 BF458627 WXN393091 WNR393091 WDV393091 VTZ393091 VKD393091 VAH393091 UQL393091 UGP393091 TWT393091 TMX393091 TDB393091 STF393091 SJJ393091 RZN393091 RPR393091 RFV393091 QVZ393091 QMD393091 QCH393091 PSL393091 PIP393091 OYT393091 OOX393091 OFB393091 NVF393091 NLJ393091 NBN393091 MRR393091 MHV393091 LXZ393091 LOD393091 LEH393091 KUL393091 KKP393091 KAT393091 JQX393091 JHB393091 IXF393091 INJ393091 IDN393091 HTR393091 HJV393091 GZZ393091 GQD393091 GGH393091 FWL393091 FMP393091 FCT393091 ESX393091 EJB393091 DZF393091 DPJ393091 DFN393091 CVR393091 CLV393091 CBZ393091 BSD393091 BIH393091 AYL393091 AOP393091 AET393091 UX393091 LB393091 BF393091 WXN327555 WNR327555 WDV327555 VTZ327555 VKD327555 VAH327555 UQL327555 UGP327555 TWT327555 TMX327555 TDB327555 STF327555 SJJ327555 RZN327555 RPR327555 RFV327555 QVZ327555 QMD327555 QCH327555 PSL327555 PIP327555 OYT327555 OOX327555 OFB327555 NVF327555 NLJ327555 NBN327555 MRR327555 MHV327555 LXZ327555 LOD327555 LEH327555 KUL327555 KKP327555 KAT327555 JQX327555 JHB327555 IXF327555 INJ327555 IDN327555 HTR327555 HJV327555 GZZ327555 GQD327555 GGH327555 FWL327555 FMP327555 FCT327555 ESX327555 EJB327555 DZF327555 DPJ327555 DFN327555 CVR327555 CLV327555 CBZ327555 BSD327555 BIH327555 AYL327555 AOP327555 AET327555 UX327555 LB327555 BF327555 WXN262019 WNR262019 WDV262019 VTZ262019 VKD262019 VAH262019 UQL262019 UGP262019 TWT262019 TMX262019 TDB262019 STF262019 SJJ262019 RZN262019 RPR262019 RFV262019 QVZ262019 QMD262019 QCH262019 PSL262019 PIP262019 OYT262019 OOX262019 OFB262019 NVF262019 NLJ262019 NBN262019 MRR262019 MHV262019 LXZ262019 LOD262019 LEH262019 KUL262019 KKP262019 KAT262019 JQX262019 JHB262019 IXF262019 INJ262019 IDN262019 HTR262019 HJV262019 GZZ262019 GQD262019 GGH262019 FWL262019 FMP262019 FCT262019 ESX262019 EJB262019 DZF262019 DPJ262019 DFN262019 CVR262019 CLV262019 CBZ262019 BSD262019 BIH262019 AYL262019 AOP262019 AET262019 UX262019 LB262019 BF262019 WXN196483 WNR196483 WDV196483 VTZ196483 VKD196483 VAH196483 UQL196483 UGP196483 TWT196483 TMX196483 TDB196483 STF196483 SJJ196483 RZN196483 RPR196483 RFV196483 QVZ196483 QMD196483 QCH196483 PSL196483 PIP196483 OYT196483 OOX196483 OFB196483 NVF196483 NLJ196483 NBN196483 MRR196483 MHV196483 LXZ196483 LOD196483 LEH196483 KUL196483 KKP196483 KAT196483 JQX196483 JHB196483 IXF196483 INJ196483 IDN196483 HTR196483 HJV196483 GZZ196483 GQD196483 GGH196483 FWL196483 FMP196483 FCT196483 ESX196483 EJB196483 DZF196483 DPJ196483 DFN196483 CVR196483 CLV196483 CBZ196483 BSD196483 BIH196483 AYL196483 AOP196483 AET196483 UX196483 LB196483 BF196483 WXN130947 WNR130947 WDV130947 VTZ130947 VKD130947 VAH130947 UQL130947 UGP130947 TWT130947 TMX130947 TDB130947 STF130947 SJJ130947 RZN130947 RPR130947 RFV130947 QVZ130947 QMD130947 QCH130947 PSL130947 PIP130947 OYT130947 OOX130947 OFB130947 NVF130947 NLJ130947 NBN130947 MRR130947 MHV130947 LXZ130947 LOD130947 LEH130947 KUL130947 KKP130947 KAT130947 JQX130947 JHB130947 IXF130947 INJ130947 IDN130947 HTR130947 HJV130947 GZZ130947 GQD130947 GGH130947 FWL130947 FMP130947 FCT130947 ESX130947 EJB130947 DZF130947 DPJ130947 DFN130947 CVR130947 CLV130947 CBZ130947 BSD130947 BIH130947 AYL130947 AOP130947 AET130947 UX130947 LB130947 BF130947 WXN65411 WNR65411 WDV65411 VTZ65411 VKD65411 VAH65411 UQL65411 UGP65411 TWT65411 TMX65411 TDB65411 STF65411 SJJ65411 RZN65411 RPR65411 RFV65411 QVZ65411 QMD65411 QCH65411 PSL65411 PIP65411 OYT65411 OOX65411 OFB65411 NVF65411 NLJ65411 NBN65411 MRR65411 MHV65411 LXZ65411 LOD65411 LEH65411 KUL65411 KKP65411 KAT65411 JQX65411 JHB65411 IXF65411 INJ65411 IDN65411 HTR65411 HJV65411 GZZ65411 GQD65411 GGH65411 FWL65411 FMP65411 FCT65411 ESX65411 EJB65411 DZF65411 DPJ65411 DFN65411 CVR65411 CLV65411 CBZ65411 BSD65411 BIH65411 AYL65411 AOP65411 AET65411 UX65411 LB65411 WXN18 WNR18 WDV18 VTZ18 VKD18 VAH18 UQL18 UGP18 TWT18 TMX18 TDB18 STF18 SJJ18 RZN18 RPR18 RFV18 QVZ18 QMD18 QCH18 PSL18 PIP18 OYT18 OOX18 OFB18 NVF18 NLJ18 NBN18 MRR18 MHV18 LXZ18 LOD18 LEH18 KUL18 KKP18 KAT18 JQX18 JHB18 IXF18 INJ18 IDN18 HTR18 HJV18 GZZ18 GQD18 GGH18 FWL18 FMP18 FCT18 ESX18 EJB18 DZF18 DPJ18 DFN18 CVR18 CLV18 CBZ18 BSD18 BIH18 AYL18 AOP18 AET18 UX18 LB18 BF18">
      <formula1>1</formula1>
    </dataValidation>
    <dataValidation type="whole" operator="equal" allowBlank="1" showInputMessage="1" showErrorMessage="1" errorTitle="El documento es normal" error="Valor no valido" prompt="El acuerdo de Ayuntamiento no menciona cantidad de votos y en su lugar dice por mayoria, capturar 1 si se requiere seleccionar esta opción." sqref="WWR982929 WMV982929 WCZ982929 VTD982929 VJH982929 UZL982929 UPP982929 UFT982929 TVX982929 TMB982929 TCF982929 SSJ982929 SIN982929 RYR982929 ROV982929 REZ982929 QVD982929 QLH982929 QBL982929 PRP982929 PHT982929 OXX982929 OOB982929 OEF982929 NUJ982929 NKN982929 NAR982929 MQV982929 MGZ982929 LXD982929 LNH982929 LDL982929 KTP982929 KJT982929 JZX982929 JQB982929 JGF982929 IWJ982929 IMN982929 ICR982929 HSV982929 HIZ982929 GZD982929 GPH982929 GFL982929 FVP982929 FLT982929 FBX982929 ESB982929 EIF982929 DYJ982929 DON982929 DER982929 CUV982929 CKZ982929 CBD982929 BRH982929 BHL982929 AXP982929 ANT982929 ADX982929 UB982929 KF982929 AJ982929 WWR917393 WMV917393 WCZ917393 VTD917393 VJH917393 UZL917393 UPP917393 UFT917393 TVX917393 TMB917393 TCF917393 SSJ917393 SIN917393 RYR917393 ROV917393 REZ917393 QVD917393 QLH917393 QBL917393 PRP917393 PHT917393 OXX917393 OOB917393 OEF917393 NUJ917393 NKN917393 NAR917393 MQV917393 MGZ917393 LXD917393 LNH917393 LDL917393 KTP917393 KJT917393 JZX917393 JQB917393 JGF917393 IWJ917393 IMN917393 ICR917393 HSV917393 HIZ917393 GZD917393 GPH917393 GFL917393 FVP917393 FLT917393 FBX917393 ESB917393 EIF917393 DYJ917393 DON917393 DER917393 CUV917393 CKZ917393 CBD917393 BRH917393 BHL917393 AXP917393 ANT917393 ADX917393 UB917393 KF917393 AJ917393 WWR851857 WMV851857 WCZ851857 VTD851857 VJH851857 UZL851857 UPP851857 UFT851857 TVX851857 TMB851857 TCF851857 SSJ851857 SIN851857 RYR851857 ROV851857 REZ851857 QVD851857 QLH851857 QBL851857 PRP851857 PHT851857 OXX851857 OOB851857 OEF851857 NUJ851857 NKN851857 NAR851857 MQV851857 MGZ851857 LXD851857 LNH851857 LDL851857 KTP851857 KJT851857 JZX851857 JQB851857 JGF851857 IWJ851857 IMN851857 ICR851857 HSV851857 HIZ851857 GZD851857 GPH851857 GFL851857 FVP851857 FLT851857 FBX851857 ESB851857 EIF851857 DYJ851857 DON851857 DER851857 CUV851857 CKZ851857 CBD851857 BRH851857 BHL851857 AXP851857 ANT851857 ADX851857 UB851857 KF851857 AJ851857 WWR786321 WMV786321 WCZ786321 VTD786321 VJH786321 UZL786321 UPP786321 UFT786321 TVX786321 TMB786321 TCF786321 SSJ786321 SIN786321 RYR786321 ROV786321 REZ786321 QVD786321 QLH786321 QBL786321 PRP786321 PHT786321 OXX786321 OOB786321 OEF786321 NUJ786321 NKN786321 NAR786321 MQV786321 MGZ786321 LXD786321 LNH786321 LDL786321 KTP786321 KJT786321 JZX786321 JQB786321 JGF786321 IWJ786321 IMN786321 ICR786321 HSV786321 HIZ786321 GZD786321 GPH786321 GFL786321 FVP786321 FLT786321 FBX786321 ESB786321 EIF786321 DYJ786321 DON786321 DER786321 CUV786321 CKZ786321 CBD786321 BRH786321 BHL786321 AXP786321 ANT786321 ADX786321 UB786321 KF786321 AJ786321 WWR720785 WMV720785 WCZ720785 VTD720785 VJH720785 UZL720785 UPP720785 UFT720785 TVX720785 TMB720785 TCF720785 SSJ720785 SIN720785 RYR720785 ROV720785 REZ720785 QVD720785 QLH720785 QBL720785 PRP720785 PHT720785 OXX720785 OOB720785 OEF720785 NUJ720785 NKN720785 NAR720785 MQV720785 MGZ720785 LXD720785 LNH720785 LDL720785 KTP720785 KJT720785 JZX720785 JQB720785 JGF720785 IWJ720785 IMN720785 ICR720785 HSV720785 HIZ720785 GZD720785 GPH720785 GFL720785 FVP720785 FLT720785 FBX720785 ESB720785 EIF720785 DYJ720785 DON720785 DER720785 CUV720785 CKZ720785 CBD720785 BRH720785 BHL720785 AXP720785 ANT720785 ADX720785 UB720785 KF720785 AJ720785 WWR655249 WMV655249 WCZ655249 VTD655249 VJH655249 UZL655249 UPP655249 UFT655249 TVX655249 TMB655249 TCF655249 SSJ655249 SIN655249 RYR655249 ROV655249 REZ655249 QVD655249 QLH655249 QBL655249 PRP655249 PHT655249 OXX655249 OOB655249 OEF655249 NUJ655249 NKN655249 NAR655249 MQV655249 MGZ655249 LXD655249 LNH655249 LDL655249 KTP655249 KJT655249 JZX655249 JQB655249 JGF655249 IWJ655249 IMN655249 ICR655249 HSV655249 HIZ655249 GZD655249 GPH655249 GFL655249 FVP655249 FLT655249 FBX655249 ESB655249 EIF655249 DYJ655249 DON655249 DER655249 CUV655249 CKZ655249 CBD655249 BRH655249 BHL655249 AXP655249 ANT655249 ADX655249 UB655249 KF655249 AJ655249 WWR589713 WMV589713 WCZ589713 VTD589713 VJH589713 UZL589713 UPP589713 UFT589713 TVX589713 TMB589713 TCF589713 SSJ589713 SIN589713 RYR589713 ROV589713 REZ589713 QVD589713 QLH589713 QBL589713 PRP589713 PHT589713 OXX589713 OOB589713 OEF589713 NUJ589713 NKN589713 NAR589713 MQV589713 MGZ589713 LXD589713 LNH589713 LDL589713 KTP589713 KJT589713 JZX589713 JQB589713 JGF589713 IWJ589713 IMN589713 ICR589713 HSV589713 HIZ589713 GZD589713 GPH589713 GFL589713 FVP589713 FLT589713 FBX589713 ESB589713 EIF589713 DYJ589713 DON589713 DER589713 CUV589713 CKZ589713 CBD589713 BRH589713 BHL589713 AXP589713 ANT589713 ADX589713 UB589713 KF589713 AJ589713 WWR524177 WMV524177 WCZ524177 VTD524177 VJH524177 UZL524177 UPP524177 UFT524177 TVX524177 TMB524177 TCF524177 SSJ524177 SIN524177 RYR524177 ROV524177 REZ524177 QVD524177 QLH524177 QBL524177 PRP524177 PHT524177 OXX524177 OOB524177 OEF524177 NUJ524177 NKN524177 NAR524177 MQV524177 MGZ524177 LXD524177 LNH524177 LDL524177 KTP524177 KJT524177 JZX524177 JQB524177 JGF524177 IWJ524177 IMN524177 ICR524177 HSV524177 HIZ524177 GZD524177 GPH524177 GFL524177 FVP524177 FLT524177 FBX524177 ESB524177 EIF524177 DYJ524177 DON524177 DER524177 CUV524177 CKZ524177 CBD524177 BRH524177 BHL524177 AXP524177 ANT524177 ADX524177 UB524177 KF524177 AJ524177 WWR458641 WMV458641 WCZ458641 VTD458641 VJH458641 UZL458641 UPP458641 UFT458641 TVX458641 TMB458641 TCF458641 SSJ458641 SIN458641 RYR458641 ROV458641 REZ458641 QVD458641 QLH458641 QBL458641 PRP458641 PHT458641 OXX458641 OOB458641 OEF458641 NUJ458641 NKN458641 NAR458641 MQV458641 MGZ458641 LXD458641 LNH458641 LDL458641 KTP458641 KJT458641 JZX458641 JQB458641 JGF458641 IWJ458641 IMN458641 ICR458641 HSV458641 HIZ458641 GZD458641 GPH458641 GFL458641 FVP458641 FLT458641 FBX458641 ESB458641 EIF458641 DYJ458641 DON458641 DER458641 CUV458641 CKZ458641 CBD458641 BRH458641 BHL458641 AXP458641 ANT458641 ADX458641 UB458641 KF458641 AJ458641 WWR393105 WMV393105 WCZ393105 VTD393105 VJH393105 UZL393105 UPP393105 UFT393105 TVX393105 TMB393105 TCF393105 SSJ393105 SIN393105 RYR393105 ROV393105 REZ393105 QVD393105 QLH393105 QBL393105 PRP393105 PHT393105 OXX393105 OOB393105 OEF393105 NUJ393105 NKN393105 NAR393105 MQV393105 MGZ393105 LXD393105 LNH393105 LDL393105 KTP393105 KJT393105 JZX393105 JQB393105 JGF393105 IWJ393105 IMN393105 ICR393105 HSV393105 HIZ393105 GZD393105 GPH393105 GFL393105 FVP393105 FLT393105 FBX393105 ESB393105 EIF393105 DYJ393105 DON393105 DER393105 CUV393105 CKZ393105 CBD393105 BRH393105 BHL393105 AXP393105 ANT393105 ADX393105 UB393105 KF393105 AJ393105 WWR327569 WMV327569 WCZ327569 VTD327569 VJH327569 UZL327569 UPP327569 UFT327569 TVX327569 TMB327569 TCF327569 SSJ327569 SIN327569 RYR327569 ROV327569 REZ327569 QVD327569 QLH327569 QBL327569 PRP327569 PHT327569 OXX327569 OOB327569 OEF327569 NUJ327569 NKN327569 NAR327569 MQV327569 MGZ327569 LXD327569 LNH327569 LDL327569 KTP327569 KJT327569 JZX327569 JQB327569 JGF327569 IWJ327569 IMN327569 ICR327569 HSV327569 HIZ327569 GZD327569 GPH327569 GFL327569 FVP327569 FLT327569 FBX327569 ESB327569 EIF327569 DYJ327569 DON327569 DER327569 CUV327569 CKZ327569 CBD327569 BRH327569 BHL327569 AXP327569 ANT327569 ADX327569 UB327569 KF327569 AJ327569 WWR262033 WMV262033 WCZ262033 VTD262033 VJH262033 UZL262033 UPP262033 UFT262033 TVX262033 TMB262033 TCF262033 SSJ262033 SIN262033 RYR262033 ROV262033 REZ262033 QVD262033 QLH262033 QBL262033 PRP262033 PHT262033 OXX262033 OOB262033 OEF262033 NUJ262033 NKN262033 NAR262033 MQV262033 MGZ262033 LXD262033 LNH262033 LDL262033 KTP262033 KJT262033 JZX262033 JQB262033 JGF262033 IWJ262033 IMN262033 ICR262033 HSV262033 HIZ262033 GZD262033 GPH262033 GFL262033 FVP262033 FLT262033 FBX262033 ESB262033 EIF262033 DYJ262033 DON262033 DER262033 CUV262033 CKZ262033 CBD262033 BRH262033 BHL262033 AXP262033 ANT262033 ADX262033 UB262033 KF262033 AJ262033 WWR196497 WMV196497 WCZ196497 VTD196497 VJH196497 UZL196497 UPP196497 UFT196497 TVX196497 TMB196497 TCF196497 SSJ196497 SIN196497 RYR196497 ROV196497 REZ196497 QVD196497 QLH196497 QBL196497 PRP196497 PHT196497 OXX196497 OOB196497 OEF196497 NUJ196497 NKN196497 NAR196497 MQV196497 MGZ196497 LXD196497 LNH196497 LDL196497 KTP196497 KJT196497 JZX196497 JQB196497 JGF196497 IWJ196497 IMN196497 ICR196497 HSV196497 HIZ196497 GZD196497 GPH196497 GFL196497 FVP196497 FLT196497 FBX196497 ESB196497 EIF196497 DYJ196497 DON196497 DER196497 CUV196497 CKZ196497 CBD196497 BRH196497 BHL196497 AXP196497 ANT196497 ADX196497 UB196497 KF196497 AJ196497 WWR130961 WMV130961 WCZ130961 VTD130961 VJH130961 UZL130961 UPP130961 UFT130961 TVX130961 TMB130961 TCF130961 SSJ130961 SIN130961 RYR130961 ROV130961 REZ130961 QVD130961 QLH130961 QBL130961 PRP130961 PHT130961 OXX130961 OOB130961 OEF130961 NUJ130961 NKN130961 NAR130961 MQV130961 MGZ130961 LXD130961 LNH130961 LDL130961 KTP130961 KJT130961 JZX130961 JQB130961 JGF130961 IWJ130961 IMN130961 ICR130961 HSV130961 HIZ130961 GZD130961 GPH130961 GFL130961 FVP130961 FLT130961 FBX130961 ESB130961 EIF130961 DYJ130961 DON130961 DER130961 CUV130961 CKZ130961 CBD130961 BRH130961 BHL130961 AXP130961 ANT130961 ADX130961 UB130961 KF130961 AJ130961 WWR65425 WMV65425 WCZ65425 VTD65425 VJH65425 UZL65425 UPP65425 UFT65425 TVX65425 TMB65425 TCF65425 SSJ65425 SIN65425 RYR65425 ROV65425 REZ65425 QVD65425 QLH65425 QBL65425 PRP65425 PHT65425 OXX65425 OOB65425 OEF65425 NUJ65425 NKN65425 NAR65425 MQV65425 MGZ65425 LXD65425 LNH65425 LDL65425 KTP65425 KJT65425 JZX65425 JQB65425 JGF65425 IWJ65425 IMN65425 ICR65425 HSV65425 HIZ65425 GZD65425 GPH65425 GFL65425 FVP65425 FLT65425 FBX65425 ESB65425 EIF65425 DYJ65425 DON65425 DER65425 CUV65425 CKZ65425 CBD65425 BRH65425 BHL65425 AXP65425 ANT65425 ADX65425 UB65425 KF65425 AJ65425 WWR32 WMV32 WCZ32 VTD32 VJH32 UZL32 UPP32 UFT32 TVX32 TMB32 TCF32 SSJ32 SIN32 RYR32 ROV32 REZ32 QVD32 QLH32 QBL32 PRP32 PHT32 OXX32 OOB32 OEF32 NUJ32 NKN32 NAR32 MQV32 MGZ32 LXD32 LNH32 LDL32 KTP32 KJT32 JZX32 JQB32 JGF32 IWJ32 IMN32 ICR32 HSV32 HIZ32 GZD32 GPH32 GFL32 FVP32 FLT32 FBX32 ESB32 EIF32 DYJ32 DON32 DER32 CUV32 CKZ32 CBD32 BRH32 BHL32 AXP32 ANT32 ADX32 UB32 KF32">
      <formula1>1</formula1>
    </dataValidation>
    <dataValidation type="whole" operator="equal" allowBlank="1" showInputMessage="1" showErrorMessage="1" errorTitle="El documento es normal" error="Valor no valido" prompt="El acuerdo de Ayuntamiento no menciona cantidad de votos y en su lugar dice por unanimidad, capturar 1 si se requiere seleccionar ésta opción." sqref="WWR982927 WMV982927 WCZ982927 VTD982927 VJH982927 UZL982927 UPP982927 UFT982927 TVX982927 TMB982927 TCF982927 SSJ982927 SIN982927 RYR982927 ROV982927 REZ982927 QVD982927 QLH982927 QBL982927 PRP982927 PHT982927 OXX982927 OOB982927 OEF982927 NUJ982927 NKN982927 NAR982927 MQV982927 MGZ982927 LXD982927 LNH982927 LDL982927 KTP982927 KJT982927 JZX982927 JQB982927 JGF982927 IWJ982927 IMN982927 ICR982927 HSV982927 HIZ982927 GZD982927 GPH982927 GFL982927 FVP982927 FLT982927 FBX982927 ESB982927 EIF982927 DYJ982927 DON982927 DER982927 CUV982927 CKZ982927 CBD982927 BRH982927 BHL982927 AXP982927 ANT982927 ADX982927 UB982927 KF982927 AJ982927 WWR917391 WMV917391 WCZ917391 VTD917391 VJH917391 UZL917391 UPP917391 UFT917391 TVX917391 TMB917391 TCF917391 SSJ917391 SIN917391 RYR917391 ROV917391 REZ917391 QVD917391 QLH917391 QBL917391 PRP917391 PHT917391 OXX917391 OOB917391 OEF917391 NUJ917391 NKN917391 NAR917391 MQV917391 MGZ917391 LXD917391 LNH917391 LDL917391 KTP917391 KJT917391 JZX917391 JQB917391 JGF917391 IWJ917391 IMN917391 ICR917391 HSV917391 HIZ917391 GZD917391 GPH917391 GFL917391 FVP917391 FLT917391 FBX917391 ESB917391 EIF917391 DYJ917391 DON917391 DER917391 CUV917391 CKZ917391 CBD917391 BRH917391 BHL917391 AXP917391 ANT917391 ADX917391 UB917391 KF917391 AJ917391 WWR851855 WMV851855 WCZ851855 VTD851855 VJH851855 UZL851855 UPP851855 UFT851855 TVX851855 TMB851855 TCF851855 SSJ851855 SIN851855 RYR851855 ROV851855 REZ851855 QVD851855 QLH851855 QBL851855 PRP851855 PHT851855 OXX851855 OOB851855 OEF851855 NUJ851855 NKN851855 NAR851855 MQV851855 MGZ851855 LXD851855 LNH851855 LDL851855 KTP851855 KJT851855 JZX851855 JQB851855 JGF851855 IWJ851855 IMN851855 ICR851855 HSV851855 HIZ851855 GZD851855 GPH851855 GFL851855 FVP851855 FLT851855 FBX851855 ESB851855 EIF851855 DYJ851855 DON851855 DER851855 CUV851855 CKZ851855 CBD851855 BRH851855 BHL851855 AXP851855 ANT851855 ADX851855 UB851855 KF851855 AJ851855 WWR786319 WMV786319 WCZ786319 VTD786319 VJH786319 UZL786319 UPP786319 UFT786319 TVX786319 TMB786319 TCF786319 SSJ786319 SIN786319 RYR786319 ROV786319 REZ786319 QVD786319 QLH786319 QBL786319 PRP786319 PHT786319 OXX786319 OOB786319 OEF786319 NUJ786319 NKN786319 NAR786319 MQV786319 MGZ786319 LXD786319 LNH786319 LDL786319 KTP786319 KJT786319 JZX786319 JQB786319 JGF786319 IWJ786319 IMN786319 ICR786319 HSV786319 HIZ786319 GZD786319 GPH786319 GFL786319 FVP786319 FLT786319 FBX786319 ESB786319 EIF786319 DYJ786319 DON786319 DER786319 CUV786319 CKZ786319 CBD786319 BRH786319 BHL786319 AXP786319 ANT786319 ADX786319 UB786319 KF786319 AJ786319 WWR720783 WMV720783 WCZ720783 VTD720783 VJH720783 UZL720783 UPP720783 UFT720783 TVX720783 TMB720783 TCF720783 SSJ720783 SIN720783 RYR720783 ROV720783 REZ720783 QVD720783 QLH720783 QBL720783 PRP720783 PHT720783 OXX720783 OOB720783 OEF720783 NUJ720783 NKN720783 NAR720783 MQV720783 MGZ720783 LXD720783 LNH720783 LDL720783 KTP720783 KJT720783 JZX720783 JQB720783 JGF720783 IWJ720783 IMN720783 ICR720783 HSV720783 HIZ720783 GZD720783 GPH720783 GFL720783 FVP720783 FLT720783 FBX720783 ESB720783 EIF720783 DYJ720783 DON720783 DER720783 CUV720783 CKZ720783 CBD720783 BRH720783 BHL720783 AXP720783 ANT720783 ADX720783 UB720783 KF720783 AJ720783 WWR655247 WMV655247 WCZ655247 VTD655247 VJH655247 UZL655247 UPP655247 UFT655247 TVX655247 TMB655247 TCF655247 SSJ655247 SIN655247 RYR655247 ROV655247 REZ655247 QVD655247 QLH655247 QBL655247 PRP655247 PHT655247 OXX655247 OOB655247 OEF655247 NUJ655247 NKN655247 NAR655247 MQV655247 MGZ655247 LXD655247 LNH655247 LDL655247 KTP655247 KJT655247 JZX655247 JQB655247 JGF655247 IWJ655247 IMN655247 ICR655247 HSV655247 HIZ655247 GZD655247 GPH655247 GFL655247 FVP655247 FLT655247 FBX655247 ESB655247 EIF655247 DYJ655247 DON655247 DER655247 CUV655247 CKZ655247 CBD655247 BRH655247 BHL655247 AXP655247 ANT655247 ADX655247 UB655247 KF655247 AJ655247 WWR589711 WMV589711 WCZ589711 VTD589711 VJH589711 UZL589711 UPP589711 UFT589711 TVX589711 TMB589711 TCF589711 SSJ589711 SIN589711 RYR589711 ROV589711 REZ589711 QVD589711 QLH589711 QBL589711 PRP589711 PHT589711 OXX589711 OOB589711 OEF589711 NUJ589711 NKN589711 NAR589711 MQV589711 MGZ589711 LXD589711 LNH589711 LDL589711 KTP589711 KJT589711 JZX589711 JQB589711 JGF589711 IWJ589711 IMN589711 ICR589711 HSV589711 HIZ589711 GZD589711 GPH589711 GFL589711 FVP589711 FLT589711 FBX589711 ESB589711 EIF589711 DYJ589711 DON589711 DER589711 CUV589711 CKZ589711 CBD589711 BRH589711 BHL589711 AXP589711 ANT589711 ADX589711 UB589711 KF589711 AJ589711 WWR524175 WMV524175 WCZ524175 VTD524175 VJH524175 UZL524175 UPP524175 UFT524175 TVX524175 TMB524175 TCF524175 SSJ524175 SIN524175 RYR524175 ROV524175 REZ524175 QVD524175 QLH524175 QBL524175 PRP524175 PHT524175 OXX524175 OOB524175 OEF524175 NUJ524175 NKN524175 NAR524175 MQV524175 MGZ524175 LXD524175 LNH524175 LDL524175 KTP524175 KJT524175 JZX524175 JQB524175 JGF524175 IWJ524175 IMN524175 ICR524175 HSV524175 HIZ524175 GZD524175 GPH524175 GFL524175 FVP524175 FLT524175 FBX524175 ESB524175 EIF524175 DYJ524175 DON524175 DER524175 CUV524175 CKZ524175 CBD524175 BRH524175 BHL524175 AXP524175 ANT524175 ADX524175 UB524175 KF524175 AJ524175 WWR458639 WMV458639 WCZ458639 VTD458639 VJH458639 UZL458639 UPP458639 UFT458639 TVX458639 TMB458639 TCF458639 SSJ458639 SIN458639 RYR458639 ROV458639 REZ458639 QVD458639 QLH458639 QBL458639 PRP458639 PHT458639 OXX458639 OOB458639 OEF458639 NUJ458639 NKN458639 NAR458639 MQV458639 MGZ458639 LXD458639 LNH458639 LDL458639 KTP458639 KJT458639 JZX458639 JQB458639 JGF458639 IWJ458639 IMN458639 ICR458639 HSV458639 HIZ458639 GZD458639 GPH458639 GFL458639 FVP458639 FLT458639 FBX458639 ESB458639 EIF458639 DYJ458639 DON458639 DER458639 CUV458639 CKZ458639 CBD458639 BRH458639 BHL458639 AXP458639 ANT458639 ADX458639 UB458639 KF458639 AJ458639 WWR393103 WMV393103 WCZ393103 VTD393103 VJH393103 UZL393103 UPP393103 UFT393103 TVX393103 TMB393103 TCF393103 SSJ393103 SIN393103 RYR393103 ROV393103 REZ393103 QVD393103 QLH393103 QBL393103 PRP393103 PHT393103 OXX393103 OOB393103 OEF393103 NUJ393103 NKN393103 NAR393103 MQV393103 MGZ393103 LXD393103 LNH393103 LDL393103 KTP393103 KJT393103 JZX393103 JQB393103 JGF393103 IWJ393103 IMN393103 ICR393103 HSV393103 HIZ393103 GZD393103 GPH393103 GFL393103 FVP393103 FLT393103 FBX393103 ESB393103 EIF393103 DYJ393103 DON393103 DER393103 CUV393103 CKZ393103 CBD393103 BRH393103 BHL393103 AXP393103 ANT393103 ADX393103 UB393103 KF393103 AJ393103 WWR327567 WMV327567 WCZ327567 VTD327567 VJH327567 UZL327567 UPP327567 UFT327567 TVX327567 TMB327567 TCF327567 SSJ327567 SIN327567 RYR327567 ROV327567 REZ327567 QVD327567 QLH327567 QBL327567 PRP327567 PHT327567 OXX327567 OOB327567 OEF327567 NUJ327567 NKN327567 NAR327567 MQV327567 MGZ327567 LXD327567 LNH327567 LDL327567 KTP327567 KJT327567 JZX327567 JQB327567 JGF327567 IWJ327567 IMN327567 ICR327567 HSV327567 HIZ327567 GZD327567 GPH327567 GFL327567 FVP327567 FLT327567 FBX327567 ESB327567 EIF327567 DYJ327567 DON327567 DER327567 CUV327567 CKZ327567 CBD327567 BRH327567 BHL327567 AXP327567 ANT327567 ADX327567 UB327567 KF327567 AJ327567 WWR262031 WMV262031 WCZ262031 VTD262031 VJH262031 UZL262031 UPP262031 UFT262031 TVX262031 TMB262031 TCF262031 SSJ262031 SIN262031 RYR262031 ROV262031 REZ262031 QVD262031 QLH262031 QBL262031 PRP262031 PHT262031 OXX262031 OOB262031 OEF262031 NUJ262031 NKN262031 NAR262031 MQV262031 MGZ262031 LXD262031 LNH262031 LDL262031 KTP262031 KJT262031 JZX262031 JQB262031 JGF262031 IWJ262031 IMN262031 ICR262031 HSV262031 HIZ262031 GZD262031 GPH262031 GFL262031 FVP262031 FLT262031 FBX262031 ESB262031 EIF262031 DYJ262031 DON262031 DER262031 CUV262031 CKZ262031 CBD262031 BRH262031 BHL262031 AXP262031 ANT262031 ADX262031 UB262031 KF262031 AJ262031 WWR196495 WMV196495 WCZ196495 VTD196495 VJH196495 UZL196495 UPP196495 UFT196495 TVX196495 TMB196495 TCF196495 SSJ196495 SIN196495 RYR196495 ROV196495 REZ196495 QVD196495 QLH196495 QBL196495 PRP196495 PHT196495 OXX196495 OOB196495 OEF196495 NUJ196495 NKN196495 NAR196495 MQV196495 MGZ196495 LXD196495 LNH196495 LDL196495 KTP196495 KJT196495 JZX196495 JQB196495 JGF196495 IWJ196495 IMN196495 ICR196495 HSV196495 HIZ196495 GZD196495 GPH196495 GFL196495 FVP196495 FLT196495 FBX196495 ESB196495 EIF196495 DYJ196495 DON196495 DER196495 CUV196495 CKZ196495 CBD196495 BRH196495 BHL196495 AXP196495 ANT196495 ADX196495 UB196495 KF196495 AJ196495 WWR130959 WMV130959 WCZ130959 VTD130959 VJH130959 UZL130959 UPP130959 UFT130959 TVX130959 TMB130959 TCF130959 SSJ130959 SIN130959 RYR130959 ROV130959 REZ130959 QVD130959 QLH130959 QBL130959 PRP130959 PHT130959 OXX130959 OOB130959 OEF130959 NUJ130959 NKN130959 NAR130959 MQV130959 MGZ130959 LXD130959 LNH130959 LDL130959 KTP130959 KJT130959 JZX130959 JQB130959 JGF130959 IWJ130959 IMN130959 ICR130959 HSV130959 HIZ130959 GZD130959 GPH130959 GFL130959 FVP130959 FLT130959 FBX130959 ESB130959 EIF130959 DYJ130959 DON130959 DER130959 CUV130959 CKZ130959 CBD130959 BRH130959 BHL130959 AXP130959 ANT130959 ADX130959 UB130959 KF130959 AJ130959 WWR65423 WMV65423 WCZ65423 VTD65423 VJH65423 UZL65423 UPP65423 UFT65423 TVX65423 TMB65423 TCF65423 SSJ65423 SIN65423 RYR65423 ROV65423 REZ65423 QVD65423 QLH65423 QBL65423 PRP65423 PHT65423 OXX65423 OOB65423 OEF65423 NUJ65423 NKN65423 NAR65423 MQV65423 MGZ65423 LXD65423 LNH65423 LDL65423 KTP65423 KJT65423 JZX65423 JQB65423 JGF65423 IWJ65423 IMN65423 ICR65423 HSV65423 HIZ65423 GZD65423 GPH65423 GFL65423 FVP65423 FLT65423 FBX65423 ESB65423 EIF65423 DYJ65423 DON65423 DER65423 CUV65423 CKZ65423 CBD65423 BRH65423 BHL65423 AXP65423 ANT65423 ADX65423 UB65423 KF65423 AJ65423 WWR30 WMV30 WCZ30 VTD30 VJH30 UZL30 UPP30 UFT30 TVX30 TMB30 TCF30 SSJ30 SIN30 RYR30 ROV30 REZ30 QVD30 QLH30 QBL30 PRP30 PHT30 OXX30 OOB30 OEF30 NUJ30 NKN30 NAR30 MQV30 MGZ30 LXD30 LNH30 LDL30 KTP30 KJT30 JZX30 JQB30 JGF30 IWJ30 IMN30 ICR30 HSV30 HIZ30 GZD30 GPH30 GFL30 FVP30 FLT30 FBX30 ESB30 EIF30 DYJ30 DON30 DER30 CUV30 CKZ30 CBD30 BRH30 BHL30 AXP30 ANT30 ADX30 UB30 KF30">
      <formula1>1</formula1>
    </dataValidation>
    <dataValidation type="whole" allowBlank="1" showInputMessage="1" showErrorMessage="1" errorTitle="No. de regidores asistente" error="El dato que intenta ingresar no corresponde a un número o este se encuentra fuera del paramentro del 1 al 30." prompt="Si en el Acta de Ayuntamiento contiene el número de regidores que se abstiene de votar, ingrearlo en éste campo." sqref="WWR982925:WWT982925 WMV982925:WMX982925 WCZ982925:WDB982925 VTD982925:VTF982925 VJH982925:VJJ982925 UZL982925:UZN982925 UPP982925:UPR982925 UFT982925:UFV982925 TVX982925:TVZ982925 TMB982925:TMD982925 TCF982925:TCH982925 SSJ982925:SSL982925 SIN982925:SIP982925 RYR982925:RYT982925 ROV982925:ROX982925 REZ982925:RFB982925 QVD982925:QVF982925 QLH982925:QLJ982925 QBL982925:QBN982925 PRP982925:PRR982925 PHT982925:PHV982925 OXX982925:OXZ982925 OOB982925:OOD982925 OEF982925:OEH982925 NUJ982925:NUL982925 NKN982925:NKP982925 NAR982925:NAT982925 MQV982925:MQX982925 MGZ982925:MHB982925 LXD982925:LXF982925 LNH982925:LNJ982925 LDL982925:LDN982925 KTP982925:KTR982925 KJT982925:KJV982925 JZX982925:JZZ982925 JQB982925:JQD982925 JGF982925:JGH982925 IWJ982925:IWL982925 IMN982925:IMP982925 ICR982925:ICT982925 HSV982925:HSX982925 HIZ982925:HJB982925 GZD982925:GZF982925 GPH982925:GPJ982925 GFL982925:GFN982925 FVP982925:FVR982925 FLT982925:FLV982925 FBX982925:FBZ982925 ESB982925:ESD982925 EIF982925:EIH982925 DYJ982925:DYL982925 DON982925:DOP982925 DER982925:DET982925 CUV982925:CUX982925 CKZ982925:CLB982925 CBD982925:CBF982925 BRH982925:BRJ982925 BHL982925:BHN982925 AXP982925:AXR982925 ANT982925:ANV982925 ADX982925:ADZ982925 UB982925:UD982925 KF982925:KH982925 AJ982925:AL982925 WWR917389:WWT917389 WMV917389:WMX917389 WCZ917389:WDB917389 VTD917389:VTF917389 VJH917389:VJJ917389 UZL917389:UZN917389 UPP917389:UPR917389 UFT917389:UFV917389 TVX917389:TVZ917389 TMB917389:TMD917389 TCF917389:TCH917389 SSJ917389:SSL917389 SIN917389:SIP917389 RYR917389:RYT917389 ROV917389:ROX917389 REZ917389:RFB917389 QVD917389:QVF917389 QLH917389:QLJ917389 QBL917389:QBN917389 PRP917389:PRR917389 PHT917389:PHV917389 OXX917389:OXZ917389 OOB917389:OOD917389 OEF917389:OEH917389 NUJ917389:NUL917389 NKN917389:NKP917389 NAR917389:NAT917389 MQV917389:MQX917389 MGZ917389:MHB917389 LXD917389:LXF917389 LNH917389:LNJ917389 LDL917389:LDN917389 KTP917389:KTR917389 KJT917389:KJV917389 JZX917389:JZZ917389 JQB917389:JQD917389 JGF917389:JGH917389 IWJ917389:IWL917389 IMN917389:IMP917389 ICR917389:ICT917389 HSV917389:HSX917389 HIZ917389:HJB917389 GZD917389:GZF917389 GPH917389:GPJ917389 GFL917389:GFN917389 FVP917389:FVR917389 FLT917389:FLV917389 FBX917389:FBZ917389 ESB917389:ESD917389 EIF917389:EIH917389 DYJ917389:DYL917389 DON917389:DOP917389 DER917389:DET917389 CUV917389:CUX917389 CKZ917389:CLB917389 CBD917389:CBF917389 BRH917389:BRJ917389 BHL917389:BHN917389 AXP917389:AXR917389 ANT917389:ANV917389 ADX917389:ADZ917389 UB917389:UD917389 KF917389:KH917389 AJ917389:AL917389 WWR851853:WWT851853 WMV851853:WMX851853 WCZ851853:WDB851853 VTD851853:VTF851853 VJH851853:VJJ851853 UZL851853:UZN851853 UPP851853:UPR851853 UFT851853:UFV851853 TVX851853:TVZ851853 TMB851853:TMD851853 TCF851853:TCH851853 SSJ851853:SSL851853 SIN851853:SIP851853 RYR851853:RYT851853 ROV851853:ROX851853 REZ851853:RFB851853 QVD851853:QVF851853 QLH851853:QLJ851853 QBL851853:QBN851853 PRP851853:PRR851853 PHT851853:PHV851853 OXX851853:OXZ851853 OOB851853:OOD851853 OEF851853:OEH851853 NUJ851853:NUL851853 NKN851853:NKP851853 NAR851853:NAT851853 MQV851853:MQX851853 MGZ851853:MHB851853 LXD851853:LXF851853 LNH851853:LNJ851853 LDL851853:LDN851853 KTP851853:KTR851853 KJT851853:KJV851853 JZX851853:JZZ851853 JQB851853:JQD851853 JGF851853:JGH851853 IWJ851853:IWL851853 IMN851853:IMP851853 ICR851853:ICT851853 HSV851853:HSX851853 HIZ851853:HJB851853 GZD851853:GZF851853 GPH851853:GPJ851853 GFL851853:GFN851853 FVP851853:FVR851853 FLT851853:FLV851853 FBX851853:FBZ851853 ESB851853:ESD851853 EIF851853:EIH851853 DYJ851853:DYL851853 DON851853:DOP851853 DER851853:DET851853 CUV851853:CUX851853 CKZ851853:CLB851853 CBD851853:CBF851853 BRH851853:BRJ851853 BHL851853:BHN851853 AXP851853:AXR851853 ANT851853:ANV851853 ADX851853:ADZ851853 UB851853:UD851853 KF851853:KH851853 AJ851853:AL851853 WWR786317:WWT786317 WMV786317:WMX786317 WCZ786317:WDB786317 VTD786317:VTF786317 VJH786317:VJJ786317 UZL786317:UZN786317 UPP786317:UPR786317 UFT786317:UFV786317 TVX786317:TVZ786317 TMB786317:TMD786317 TCF786317:TCH786317 SSJ786317:SSL786317 SIN786317:SIP786317 RYR786317:RYT786317 ROV786317:ROX786317 REZ786317:RFB786317 QVD786317:QVF786317 QLH786317:QLJ786317 QBL786317:QBN786317 PRP786317:PRR786317 PHT786317:PHV786317 OXX786317:OXZ786317 OOB786317:OOD786317 OEF786317:OEH786317 NUJ786317:NUL786317 NKN786317:NKP786317 NAR786317:NAT786317 MQV786317:MQX786317 MGZ786317:MHB786317 LXD786317:LXF786317 LNH786317:LNJ786317 LDL786317:LDN786317 KTP786317:KTR786317 KJT786317:KJV786317 JZX786317:JZZ786317 JQB786317:JQD786317 JGF786317:JGH786317 IWJ786317:IWL786317 IMN786317:IMP786317 ICR786317:ICT786317 HSV786317:HSX786317 HIZ786317:HJB786317 GZD786317:GZF786317 GPH786317:GPJ786317 GFL786317:GFN786317 FVP786317:FVR786317 FLT786317:FLV786317 FBX786317:FBZ786317 ESB786317:ESD786317 EIF786317:EIH786317 DYJ786317:DYL786317 DON786317:DOP786317 DER786317:DET786317 CUV786317:CUX786317 CKZ786317:CLB786317 CBD786317:CBF786317 BRH786317:BRJ786317 BHL786317:BHN786317 AXP786317:AXR786317 ANT786317:ANV786317 ADX786317:ADZ786317 UB786317:UD786317 KF786317:KH786317 AJ786317:AL786317 WWR720781:WWT720781 WMV720781:WMX720781 WCZ720781:WDB720781 VTD720781:VTF720781 VJH720781:VJJ720781 UZL720781:UZN720781 UPP720781:UPR720781 UFT720781:UFV720781 TVX720781:TVZ720781 TMB720781:TMD720781 TCF720781:TCH720781 SSJ720781:SSL720781 SIN720781:SIP720781 RYR720781:RYT720781 ROV720781:ROX720781 REZ720781:RFB720781 QVD720781:QVF720781 QLH720781:QLJ720781 QBL720781:QBN720781 PRP720781:PRR720781 PHT720781:PHV720781 OXX720781:OXZ720781 OOB720781:OOD720781 OEF720781:OEH720781 NUJ720781:NUL720781 NKN720781:NKP720781 NAR720781:NAT720781 MQV720781:MQX720781 MGZ720781:MHB720781 LXD720781:LXF720781 LNH720781:LNJ720781 LDL720781:LDN720781 KTP720781:KTR720781 KJT720781:KJV720781 JZX720781:JZZ720781 JQB720781:JQD720781 JGF720781:JGH720781 IWJ720781:IWL720781 IMN720781:IMP720781 ICR720781:ICT720781 HSV720781:HSX720781 HIZ720781:HJB720781 GZD720781:GZF720781 GPH720781:GPJ720781 GFL720781:GFN720781 FVP720781:FVR720781 FLT720781:FLV720781 FBX720781:FBZ720781 ESB720781:ESD720781 EIF720781:EIH720781 DYJ720781:DYL720781 DON720781:DOP720781 DER720781:DET720781 CUV720781:CUX720781 CKZ720781:CLB720781 CBD720781:CBF720781 BRH720781:BRJ720781 BHL720781:BHN720781 AXP720781:AXR720781 ANT720781:ANV720781 ADX720781:ADZ720781 UB720781:UD720781 KF720781:KH720781 AJ720781:AL720781 WWR655245:WWT655245 WMV655245:WMX655245 WCZ655245:WDB655245 VTD655245:VTF655245 VJH655245:VJJ655245 UZL655245:UZN655245 UPP655245:UPR655245 UFT655245:UFV655245 TVX655245:TVZ655245 TMB655245:TMD655245 TCF655245:TCH655245 SSJ655245:SSL655245 SIN655245:SIP655245 RYR655245:RYT655245 ROV655245:ROX655245 REZ655245:RFB655245 QVD655245:QVF655245 QLH655245:QLJ655245 QBL655245:QBN655245 PRP655245:PRR655245 PHT655245:PHV655245 OXX655245:OXZ655245 OOB655245:OOD655245 OEF655245:OEH655245 NUJ655245:NUL655245 NKN655245:NKP655245 NAR655245:NAT655245 MQV655245:MQX655245 MGZ655245:MHB655245 LXD655245:LXF655245 LNH655245:LNJ655245 LDL655245:LDN655245 KTP655245:KTR655245 KJT655245:KJV655245 JZX655245:JZZ655245 JQB655245:JQD655245 JGF655245:JGH655245 IWJ655245:IWL655245 IMN655245:IMP655245 ICR655245:ICT655245 HSV655245:HSX655245 HIZ655245:HJB655245 GZD655245:GZF655245 GPH655245:GPJ655245 GFL655245:GFN655245 FVP655245:FVR655245 FLT655245:FLV655245 FBX655245:FBZ655245 ESB655245:ESD655245 EIF655245:EIH655245 DYJ655245:DYL655245 DON655245:DOP655245 DER655245:DET655245 CUV655245:CUX655245 CKZ655245:CLB655245 CBD655245:CBF655245 BRH655245:BRJ655245 BHL655245:BHN655245 AXP655245:AXR655245 ANT655245:ANV655245 ADX655245:ADZ655245 UB655245:UD655245 KF655245:KH655245 AJ655245:AL655245 WWR589709:WWT589709 WMV589709:WMX589709 WCZ589709:WDB589709 VTD589709:VTF589709 VJH589709:VJJ589709 UZL589709:UZN589709 UPP589709:UPR589709 UFT589709:UFV589709 TVX589709:TVZ589709 TMB589709:TMD589709 TCF589709:TCH589709 SSJ589709:SSL589709 SIN589709:SIP589709 RYR589709:RYT589709 ROV589709:ROX589709 REZ589709:RFB589709 QVD589709:QVF589709 QLH589709:QLJ589709 QBL589709:QBN589709 PRP589709:PRR589709 PHT589709:PHV589709 OXX589709:OXZ589709 OOB589709:OOD589709 OEF589709:OEH589709 NUJ589709:NUL589709 NKN589709:NKP589709 NAR589709:NAT589709 MQV589709:MQX589709 MGZ589709:MHB589709 LXD589709:LXF589709 LNH589709:LNJ589709 LDL589709:LDN589709 KTP589709:KTR589709 KJT589709:KJV589709 JZX589709:JZZ589709 JQB589709:JQD589709 JGF589709:JGH589709 IWJ589709:IWL589709 IMN589709:IMP589709 ICR589709:ICT589709 HSV589709:HSX589709 HIZ589709:HJB589709 GZD589709:GZF589709 GPH589709:GPJ589709 GFL589709:GFN589709 FVP589709:FVR589709 FLT589709:FLV589709 FBX589709:FBZ589709 ESB589709:ESD589709 EIF589709:EIH589709 DYJ589709:DYL589709 DON589709:DOP589709 DER589709:DET589709 CUV589709:CUX589709 CKZ589709:CLB589709 CBD589709:CBF589709 BRH589709:BRJ589709 BHL589709:BHN589709 AXP589709:AXR589709 ANT589709:ANV589709 ADX589709:ADZ589709 UB589709:UD589709 KF589709:KH589709 AJ589709:AL589709 WWR524173:WWT524173 WMV524173:WMX524173 WCZ524173:WDB524173 VTD524173:VTF524173 VJH524173:VJJ524173 UZL524173:UZN524173 UPP524173:UPR524173 UFT524173:UFV524173 TVX524173:TVZ524173 TMB524173:TMD524173 TCF524173:TCH524173 SSJ524173:SSL524173 SIN524173:SIP524173 RYR524173:RYT524173 ROV524173:ROX524173 REZ524173:RFB524173 QVD524173:QVF524173 QLH524173:QLJ524173 QBL524173:QBN524173 PRP524173:PRR524173 PHT524173:PHV524173 OXX524173:OXZ524173 OOB524173:OOD524173 OEF524173:OEH524173 NUJ524173:NUL524173 NKN524173:NKP524173 NAR524173:NAT524173 MQV524173:MQX524173 MGZ524173:MHB524173 LXD524173:LXF524173 LNH524173:LNJ524173 LDL524173:LDN524173 KTP524173:KTR524173 KJT524173:KJV524173 JZX524173:JZZ524173 JQB524173:JQD524173 JGF524173:JGH524173 IWJ524173:IWL524173 IMN524173:IMP524173 ICR524173:ICT524173 HSV524173:HSX524173 HIZ524173:HJB524173 GZD524173:GZF524173 GPH524173:GPJ524173 GFL524173:GFN524173 FVP524173:FVR524173 FLT524173:FLV524173 FBX524173:FBZ524173 ESB524173:ESD524173 EIF524173:EIH524173 DYJ524173:DYL524173 DON524173:DOP524173 DER524173:DET524173 CUV524173:CUX524173 CKZ524173:CLB524173 CBD524173:CBF524173 BRH524173:BRJ524173 BHL524173:BHN524173 AXP524173:AXR524173 ANT524173:ANV524173 ADX524173:ADZ524173 UB524173:UD524173 KF524173:KH524173 AJ524173:AL524173 WWR458637:WWT458637 WMV458637:WMX458637 WCZ458637:WDB458637 VTD458637:VTF458637 VJH458637:VJJ458637 UZL458637:UZN458637 UPP458637:UPR458637 UFT458637:UFV458637 TVX458637:TVZ458637 TMB458637:TMD458637 TCF458637:TCH458637 SSJ458637:SSL458637 SIN458637:SIP458637 RYR458637:RYT458637 ROV458637:ROX458637 REZ458637:RFB458637 QVD458637:QVF458637 QLH458637:QLJ458637 QBL458637:QBN458637 PRP458637:PRR458637 PHT458637:PHV458637 OXX458637:OXZ458637 OOB458637:OOD458637 OEF458637:OEH458637 NUJ458637:NUL458637 NKN458637:NKP458637 NAR458637:NAT458637 MQV458637:MQX458637 MGZ458637:MHB458637 LXD458637:LXF458637 LNH458637:LNJ458637 LDL458637:LDN458637 KTP458637:KTR458637 KJT458637:KJV458637 JZX458637:JZZ458637 JQB458637:JQD458637 JGF458637:JGH458637 IWJ458637:IWL458637 IMN458637:IMP458637 ICR458637:ICT458637 HSV458637:HSX458637 HIZ458637:HJB458637 GZD458637:GZF458637 GPH458637:GPJ458637 GFL458637:GFN458637 FVP458637:FVR458637 FLT458637:FLV458637 FBX458637:FBZ458637 ESB458637:ESD458637 EIF458637:EIH458637 DYJ458637:DYL458637 DON458637:DOP458637 DER458637:DET458637 CUV458637:CUX458637 CKZ458637:CLB458637 CBD458637:CBF458637 BRH458637:BRJ458637 BHL458637:BHN458637 AXP458637:AXR458637 ANT458637:ANV458637 ADX458637:ADZ458637 UB458637:UD458637 KF458637:KH458637 AJ458637:AL458637 WWR393101:WWT393101 WMV393101:WMX393101 WCZ393101:WDB393101 VTD393101:VTF393101 VJH393101:VJJ393101 UZL393101:UZN393101 UPP393101:UPR393101 UFT393101:UFV393101 TVX393101:TVZ393101 TMB393101:TMD393101 TCF393101:TCH393101 SSJ393101:SSL393101 SIN393101:SIP393101 RYR393101:RYT393101 ROV393101:ROX393101 REZ393101:RFB393101 QVD393101:QVF393101 QLH393101:QLJ393101 QBL393101:QBN393101 PRP393101:PRR393101 PHT393101:PHV393101 OXX393101:OXZ393101 OOB393101:OOD393101 OEF393101:OEH393101 NUJ393101:NUL393101 NKN393101:NKP393101 NAR393101:NAT393101 MQV393101:MQX393101 MGZ393101:MHB393101 LXD393101:LXF393101 LNH393101:LNJ393101 LDL393101:LDN393101 KTP393101:KTR393101 KJT393101:KJV393101 JZX393101:JZZ393101 JQB393101:JQD393101 JGF393101:JGH393101 IWJ393101:IWL393101 IMN393101:IMP393101 ICR393101:ICT393101 HSV393101:HSX393101 HIZ393101:HJB393101 GZD393101:GZF393101 GPH393101:GPJ393101 GFL393101:GFN393101 FVP393101:FVR393101 FLT393101:FLV393101 FBX393101:FBZ393101 ESB393101:ESD393101 EIF393101:EIH393101 DYJ393101:DYL393101 DON393101:DOP393101 DER393101:DET393101 CUV393101:CUX393101 CKZ393101:CLB393101 CBD393101:CBF393101 BRH393101:BRJ393101 BHL393101:BHN393101 AXP393101:AXR393101 ANT393101:ANV393101 ADX393101:ADZ393101 UB393101:UD393101 KF393101:KH393101 AJ393101:AL393101 WWR327565:WWT327565 WMV327565:WMX327565 WCZ327565:WDB327565 VTD327565:VTF327565 VJH327565:VJJ327565 UZL327565:UZN327565 UPP327565:UPR327565 UFT327565:UFV327565 TVX327565:TVZ327565 TMB327565:TMD327565 TCF327565:TCH327565 SSJ327565:SSL327565 SIN327565:SIP327565 RYR327565:RYT327565 ROV327565:ROX327565 REZ327565:RFB327565 QVD327565:QVF327565 QLH327565:QLJ327565 QBL327565:QBN327565 PRP327565:PRR327565 PHT327565:PHV327565 OXX327565:OXZ327565 OOB327565:OOD327565 OEF327565:OEH327565 NUJ327565:NUL327565 NKN327565:NKP327565 NAR327565:NAT327565 MQV327565:MQX327565 MGZ327565:MHB327565 LXD327565:LXF327565 LNH327565:LNJ327565 LDL327565:LDN327565 KTP327565:KTR327565 KJT327565:KJV327565 JZX327565:JZZ327565 JQB327565:JQD327565 JGF327565:JGH327565 IWJ327565:IWL327565 IMN327565:IMP327565 ICR327565:ICT327565 HSV327565:HSX327565 HIZ327565:HJB327565 GZD327565:GZF327565 GPH327565:GPJ327565 GFL327565:GFN327565 FVP327565:FVR327565 FLT327565:FLV327565 FBX327565:FBZ327565 ESB327565:ESD327565 EIF327565:EIH327565 DYJ327565:DYL327565 DON327565:DOP327565 DER327565:DET327565 CUV327565:CUX327565 CKZ327565:CLB327565 CBD327565:CBF327565 BRH327565:BRJ327565 BHL327565:BHN327565 AXP327565:AXR327565 ANT327565:ANV327565 ADX327565:ADZ327565 UB327565:UD327565 KF327565:KH327565 AJ327565:AL327565 WWR262029:WWT262029 WMV262029:WMX262029 WCZ262029:WDB262029 VTD262029:VTF262029 VJH262029:VJJ262029 UZL262029:UZN262029 UPP262029:UPR262029 UFT262029:UFV262029 TVX262029:TVZ262029 TMB262029:TMD262029 TCF262029:TCH262029 SSJ262029:SSL262029 SIN262029:SIP262029 RYR262029:RYT262029 ROV262029:ROX262029 REZ262029:RFB262029 QVD262029:QVF262029 QLH262029:QLJ262029 QBL262029:QBN262029 PRP262029:PRR262029 PHT262029:PHV262029 OXX262029:OXZ262029 OOB262029:OOD262029 OEF262029:OEH262029 NUJ262029:NUL262029 NKN262029:NKP262029 NAR262029:NAT262029 MQV262029:MQX262029 MGZ262029:MHB262029 LXD262029:LXF262029 LNH262029:LNJ262029 LDL262029:LDN262029 KTP262029:KTR262029 KJT262029:KJV262029 JZX262029:JZZ262029 JQB262029:JQD262029 JGF262029:JGH262029 IWJ262029:IWL262029 IMN262029:IMP262029 ICR262029:ICT262029 HSV262029:HSX262029 HIZ262029:HJB262029 GZD262029:GZF262029 GPH262029:GPJ262029 GFL262029:GFN262029 FVP262029:FVR262029 FLT262029:FLV262029 FBX262029:FBZ262029 ESB262029:ESD262029 EIF262029:EIH262029 DYJ262029:DYL262029 DON262029:DOP262029 DER262029:DET262029 CUV262029:CUX262029 CKZ262029:CLB262029 CBD262029:CBF262029 BRH262029:BRJ262029 BHL262029:BHN262029 AXP262029:AXR262029 ANT262029:ANV262029 ADX262029:ADZ262029 UB262029:UD262029 KF262029:KH262029 AJ262029:AL262029 WWR196493:WWT196493 WMV196493:WMX196493 WCZ196493:WDB196493 VTD196493:VTF196493 VJH196493:VJJ196493 UZL196493:UZN196493 UPP196493:UPR196493 UFT196493:UFV196493 TVX196493:TVZ196493 TMB196493:TMD196493 TCF196493:TCH196493 SSJ196493:SSL196493 SIN196493:SIP196493 RYR196493:RYT196493 ROV196493:ROX196493 REZ196493:RFB196493 QVD196493:QVF196493 QLH196493:QLJ196493 QBL196493:QBN196493 PRP196493:PRR196493 PHT196493:PHV196493 OXX196493:OXZ196493 OOB196493:OOD196493 OEF196493:OEH196493 NUJ196493:NUL196493 NKN196493:NKP196493 NAR196493:NAT196493 MQV196493:MQX196493 MGZ196493:MHB196493 LXD196493:LXF196493 LNH196493:LNJ196493 LDL196493:LDN196493 KTP196493:KTR196493 KJT196493:KJV196493 JZX196493:JZZ196493 JQB196493:JQD196493 JGF196493:JGH196493 IWJ196493:IWL196493 IMN196493:IMP196493 ICR196493:ICT196493 HSV196493:HSX196493 HIZ196493:HJB196493 GZD196493:GZF196493 GPH196493:GPJ196493 GFL196493:GFN196493 FVP196493:FVR196493 FLT196493:FLV196493 FBX196493:FBZ196493 ESB196493:ESD196493 EIF196493:EIH196493 DYJ196493:DYL196493 DON196493:DOP196493 DER196493:DET196493 CUV196493:CUX196493 CKZ196493:CLB196493 CBD196493:CBF196493 BRH196493:BRJ196493 BHL196493:BHN196493 AXP196493:AXR196493 ANT196493:ANV196493 ADX196493:ADZ196493 UB196493:UD196493 KF196493:KH196493 AJ196493:AL196493 WWR130957:WWT130957 WMV130957:WMX130957 WCZ130957:WDB130957 VTD130957:VTF130957 VJH130957:VJJ130957 UZL130957:UZN130957 UPP130957:UPR130957 UFT130957:UFV130957 TVX130957:TVZ130957 TMB130957:TMD130957 TCF130957:TCH130957 SSJ130957:SSL130957 SIN130957:SIP130957 RYR130957:RYT130957 ROV130957:ROX130957 REZ130957:RFB130957 QVD130957:QVF130957 QLH130957:QLJ130957 QBL130957:QBN130957 PRP130957:PRR130957 PHT130957:PHV130957 OXX130957:OXZ130957 OOB130957:OOD130957 OEF130957:OEH130957 NUJ130957:NUL130957 NKN130957:NKP130957 NAR130957:NAT130957 MQV130957:MQX130957 MGZ130957:MHB130957 LXD130957:LXF130957 LNH130957:LNJ130957 LDL130957:LDN130957 KTP130957:KTR130957 KJT130957:KJV130957 JZX130957:JZZ130957 JQB130957:JQD130957 JGF130957:JGH130957 IWJ130957:IWL130957 IMN130957:IMP130957 ICR130957:ICT130957 HSV130957:HSX130957 HIZ130957:HJB130957 GZD130957:GZF130957 GPH130957:GPJ130957 GFL130957:GFN130957 FVP130957:FVR130957 FLT130957:FLV130957 FBX130957:FBZ130957 ESB130957:ESD130957 EIF130957:EIH130957 DYJ130957:DYL130957 DON130957:DOP130957 DER130957:DET130957 CUV130957:CUX130957 CKZ130957:CLB130957 CBD130957:CBF130957 BRH130957:BRJ130957 BHL130957:BHN130957 AXP130957:AXR130957 ANT130957:ANV130957 ADX130957:ADZ130957 UB130957:UD130957 KF130957:KH130957 AJ130957:AL130957 WWR65421:WWT65421 WMV65421:WMX65421 WCZ65421:WDB65421 VTD65421:VTF65421 VJH65421:VJJ65421 UZL65421:UZN65421 UPP65421:UPR65421 UFT65421:UFV65421 TVX65421:TVZ65421 TMB65421:TMD65421 TCF65421:TCH65421 SSJ65421:SSL65421 SIN65421:SIP65421 RYR65421:RYT65421 ROV65421:ROX65421 REZ65421:RFB65421 QVD65421:QVF65421 QLH65421:QLJ65421 QBL65421:QBN65421 PRP65421:PRR65421 PHT65421:PHV65421 OXX65421:OXZ65421 OOB65421:OOD65421 OEF65421:OEH65421 NUJ65421:NUL65421 NKN65421:NKP65421 NAR65421:NAT65421 MQV65421:MQX65421 MGZ65421:MHB65421 LXD65421:LXF65421 LNH65421:LNJ65421 LDL65421:LDN65421 KTP65421:KTR65421 KJT65421:KJV65421 JZX65421:JZZ65421 JQB65421:JQD65421 JGF65421:JGH65421 IWJ65421:IWL65421 IMN65421:IMP65421 ICR65421:ICT65421 HSV65421:HSX65421 HIZ65421:HJB65421 GZD65421:GZF65421 GPH65421:GPJ65421 GFL65421:GFN65421 FVP65421:FVR65421 FLT65421:FLV65421 FBX65421:FBZ65421 ESB65421:ESD65421 EIF65421:EIH65421 DYJ65421:DYL65421 DON65421:DOP65421 DER65421:DET65421 CUV65421:CUX65421 CKZ65421:CLB65421 CBD65421:CBF65421 BRH65421:BRJ65421 BHL65421:BHN65421 AXP65421:AXR65421 ANT65421:ANV65421 ADX65421:ADZ65421 UB65421:UD65421 KF65421:KH65421 AJ65421:AL65421 WWR28:WWT28 WMV28:WMX28 WCZ28:WDB28 VTD28:VTF28 VJH28:VJJ28 UZL28:UZN28 UPP28:UPR28 UFT28:UFV28 TVX28:TVZ28 TMB28:TMD28 TCF28:TCH28 SSJ28:SSL28 SIN28:SIP28 RYR28:RYT28 ROV28:ROX28 REZ28:RFB28 QVD28:QVF28 QLH28:QLJ28 QBL28:QBN28 PRP28:PRR28 PHT28:PHV28 OXX28:OXZ28 OOB28:OOD28 OEF28:OEH28 NUJ28:NUL28 NKN28:NKP28 NAR28:NAT28 MQV28:MQX28 MGZ28:MHB28 LXD28:LXF28 LNH28:LNJ28 LDL28:LDN28 KTP28:KTR28 KJT28:KJV28 JZX28:JZZ28 JQB28:JQD28 JGF28:JGH28 IWJ28:IWL28 IMN28:IMP28 ICR28:ICT28 HSV28:HSX28 HIZ28:HJB28 GZD28:GZF28 GPH28:GPJ28 GFL28:GFN28 FVP28:FVR28 FLT28:FLV28 FBX28:FBZ28 ESB28:ESD28 EIF28:EIH28 DYJ28:DYL28 DON28:DOP28 DER28:DET28 CUV28:CUX28 CKZ28:CLB28 CBD28:CBF28 BRH28:BRJ28 BHL28:BHN28 AXP28:AXR28 ANT28:ANV28 ADX28:ADZ28 UB28:UD28 KF28:KH28">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de Ayuntamiento contiene el número de regidores en contra, ingrearlo en éste campo." sqref="WWR982923:WWT982923 WMV982923:WMX982923 WCZ982923:WDB982923 VTD982923:VTF982923 VJH982923:VJJ982923 UZL982923:UZN982923 UPP982923:UPR982923 UFT982923:UFV982923 TVX982923:TVZ982923 TMB982923:TMD982923 TCF982923:TCH982923 SSJ982923:SSL982923 SIN982923:SIP982923 RYR982923:RYT982923 ROV982923:ROX982923 REZ982923:RFB982923 QVD982923:QVF982923 QLH982923:QLJ982923 QBL982923:QBN982923 PRP982923:PRR982923 PHT982923:PHV982923 OXX982923:OXZ982923 OOB982923:OOD982923 OEF982923:OEH982923 NUJ982923:NUL982923 NKN982923:NKP982923 NAR982923:NAT982923 MQV982923:MQX982923 MGZ982923:MHB982923 LXD982923:LXF982923 LNH982923:LNJ982923 LDL982923:LDN982923 KTP982923:KTR982923 KJT982923:KJV982923 JZX982923:JZZ982923 JQB982923:JQD982923 JGF982923:JGH982923 IWJ982923:IWL982923 IMN982923:IMP982923 ICR982923:ICT982923 HSV982923:HSX982923 HIZ982923:HJB982923 GZD982923:GZF982923 GPH982923:GPJ982923 GFL982923:GFN982923 FVP982923:FVR982923 FLT982923:FLV982923 FBX982923:FBZ982923 ESB982923:ESD982923 EIF982923:EIH982923 DYJ982923:DYL982923 DON982923:DOP982923 DER982923:DET982923 CUV982923:CUX982923 CKZ982923:CLB982923 CBD982923:CBF982923 BRH982923:BRJ982923 BHL982923:BHN982923 AXP982923:AXR982923 ANT982923:ANV982923 ADX982923:ADZ982923 UB982923:UD982923 KF982923:KH982923 AJ982923:AL982923 WWR917387:WWT917387 WMV917387:WMX917387 WCZ917387:WDB917387 VTD917387:VTF917387 VJH917387:VJJ917387 UZL917387:UZN917387 UPP917387:UPR917387 UFT917387:UFV917387 TVX917387:TVZ917387 TMB917387:TMD917387 TCF917387:TCH917387 SSJ917387:SSL917387 SIN917387:SIP917387 RYR917387:RYT917387 ROV917387:ROX917387 REZ917387:RFB917387 QVD917387:QVF917387 QLH917387:QLJ917387 QBL917387:QBN917387 PRP917387:PRR917387 PHT917387:PHV917387 OXX917387:OXZ917387 OOB917387:OOD917387 OEF917387:OEH917387 NUJ917387:NUL917387 NKN917387:NKP917387 NAR917387:NAT917387 MQV917387:MQX917387 MGZ917387:MHB917387 LXD917387:LXF917387 LNH917387:LNJ917387 LDL917387:LDN917387 KTP917387:KTR917387 KJT917387:KJV917387 JZX917387:JZZ917387 JQB917387:JQD917387 JGF917387:JGH917387 IWJ917387:IWL917387 IMN917387:IMP917387 ICR917387:ICT917387 HSV917387:HSX917387 HIZ917387:HJB917387 GZD917387:GZF917387 GPH917387:GPJ917387 GFL917387:GFN917387 FVP917387:FVR917387 FLT917387:FLV917387 FBX917387:FBZ917387 ESB917387:ESD917387 EIF917387:EIH917387 DYJ917387:DYL917387 DON917387:DOP917387 DER917387:DET917387 CUV917387:CUX917387 CKZ917387:CLB917387 CBD917387:CBF917387 BRH917387:BRJ917387 BHL917387:BHN917387 AXP917387:AXR917387 ANT917387:ANV917387 ADX917387:ADZ917387 UB917387:UD917387 KF917387:KH917387 AJ917387:AL917387 WWR851851:WWT851851 WMV851851:WMX851851 WCZ851851:WDB851851 VTD851851:VTF851851 VJH851851:VJJ851851 UZL851851:UZN851851 UPP851851:UPR851851 UFT851851:UFV851851 TVX851851:TVZ851851 TMB851851:TMD851851 TCF851851:TCH851851 SSJ851851:SSL851851 SIN851851:SIP851851 RYR851851:RYT851851 ROV851851:ROX851851 REZ851851:RFB851851 QVD851851:QVF851851 QLH851851:QLJ851851 QBL851851:QBN851851 PRP851851:PRR851851 PHT851851:PHV851851 OXX851851:OXZ851851 OOB851851:OOD851851 OEF851851:OEH851851 NUJ851851:NUL851851 NKN851851:NKP851851 NAR851851:NAT851851 MQV851851:MQX851851 MGZ851851:MHB851851 LXD851851:LXF851851 LNH851851:LNJ851851 LDL851851:LDN851851 KTP851851:KTR851851 KJT851851:KJV851851 JZX851851:JZZ851851 JQB851851:JQD851851 JGF851851:JGH851851 IWJ851851:IWL851851 IMN851851:IMP851851 ICR851851:ICT851851 HSV851851:HSX851851 HIZ851851:HJB851851 GZD851851:GZF851851 GPH851851:GPJ851851 GFL851851:GFN851851 FVP851851:FVR851851 FLT851851:FLV851851 FBX851851:FBZ851851 ESB851851:ESD851851 EIF851851:EIH851851 DYJ851851:DYL851851 DON851851:DOP851851 DER851851:DET851851 CUV851851:CUX851851 CKZ851851:CLB851851 CBD851851:CBF851851 BRH851851:BRJ851851 BHL851851:BHN851851 AXP851851:AXR851851 ANT851851:ANV851851 ADX851851:ADZ851851 UB851851:UD851851 KF851851:KH851851 AJ851851:AL851851 WWR786315:WWT786315 WMV786315:WMX786315 WCZ786315:WDB786315 VTD786315:VTF786315 VJH786315:VJJ786315 UZL786315:UZN786315 UPP786315:UPR786315 UFT786315:UFV786315 TVX786315:TVZ786315 TMB786315:TMD786315 TCF786315:TCH786315 SSJ786315:SSL786315 SIN786315:SIP786315 RYR786315:RYT786315 ROV786315:ROX786315 REZ786315:RFB786315 QVD786315:QVF786315 QLH786315:QLJ786315 QBL786315:QBN786315 PRP786315:PRR786315 PHT786315:PHV786315 OXX786315:OXZ786315 OOB786315:OOD786315 OEF786315:OEH786315 NUJ786315:NUL786315 NKN786315:NKP786315 NAR786315:NAT786315 MQV786315:MQX786315 MGZ786315:MHB786315 LXD786315:LXF786315 LNH786315:LNJ786315 LDL786315:LDN786315 KTP786315:KTR786315 KJT786315:KJV786315 JZX786315:JZZ786315 JQB786315:JQD786315 JGF786315:JGH786315 IWJ786315:IWL786315 IMN786315:IMP786315 ICR786315:ICT786315 HSV786315:HSX786315 HIZ786315:HJB786315 GZD786315:GZF786315 GPH786315:GPJ786315 GFL786315:GFN786315 FVP786315:FVR786315 FLT786315:FLV786315 FBX786315:FBZ786315 ESB786315:ESD786315 EIF786315:EIH786315 DYJ786315:DYL786315 DON786315:DOP786315 DER786315:DET786315 CUV786315:CUX786315 CKZ786315:CLB786315 CBD786315:CBF786315 BRH786315:BRJ786315 BHL786315:BHN786315 AXP786315:AXR786315 ANT786315:ANV786315 ADX786315:ADZ786315 UB786315:UD786315 KF786315:KH786315 AJ786315:AL786315 WWR720779:WWT720779 WMV720779:WMX720779 WCZ720779:WDB720779 VTD720779:VTF720779 VJH720779:VJJ720779 UZL720779:UZN720779 UPP720779:UPR720779 UFT720779:UFV720779 TVX720779:TVZ720779 TMB720779:TMD720779 TCF720779:TCH720779 SSJ720779:SSL720779 SIN720779:SIP720779 RYR720779:RYT720779 ROV720779:ROX720779 REZ720779:RFB720779 QVD720779:QVF720779 QLH720779:QLJ720779 QBL720779:QBN720779 PRP720779:PRR720779 PHT720779:PHV720779 OXX720779:OXZ720779 OOB720779:OOD720779 OEF720779:OEH720779 NUJ720779:NUL720779 NKN720779:NKP720779 NAR720779:NAT720779 MQV720779:MQX720779 MGZ720779:MHB720779 LXD720779:LXF720779 LNH720779:LNJ720779 LDL720779:LDN720779 KTP720779:KTR720779 KJT720779:KJV720779 JZX720779:JZZ720779 JQB720779:JQD720779 JGF720779:JGH720779 IWJ720779:IWL720779 IMN720779:IMP720779 ICR720779:ICT720779 HSV720779:HSX720779 HIZ720779:HJB720779 GZD720779:GZF720779 GPH720779:GPJ720779 GFL720779:GFN720779 FVP720779:FVR720779 FLT720779:FLV720779 FBX720779:FBZ720779 ESB720779:ESD720779 EIF720779:EIH720779 DYJ720779:DYL720779 DON720779:DOP720779 DER720779:DET720779 CUV720779:CUX720779 CKZ720779:CLB720779 CBD720779:CBF720779 BRH720779:BRJ720779 BHL720779:BHN720779 AXP720779:AXR720779 ANT720779:ANV720779 ADX720779:ADZ720779 UB720779:UD720779 KF720779:KH720779 AJ720779:AL720779 WWR655243:WWT655243 WMV655243:WMX655243 WCZ655243:WDB655243 VTD655243:VTF655243 VJH655243:VJJ655243 UZL655243:UZN655243 UPP655243:UPR655243 UFT655243:UFV655243 TVX655243:TVZ655243 TMB655243:TMD655243 TCF655243:TCH655243 SSJ655243:SSL655243 SIN655243:SIP655243 RYR655243:RYT655243 ROV655243:ROX655243 REZ655243:RFB655243 QVD655243:QVF655243 QLH655243:QLJ655243 QBL655243:QBN655243 PRP655243:PRR655243 PHT655243:PHV655243 OXX655243:OXZ655243 OOB655243:OOD655243 OEF655243:OEH655243 NUJ655243:NUL655243 NKN655243:NKP655243 NAR655243:NAT655243 MQV655243:MQX655243 MGZ655243:MHB655243 LXD655243:LXF655243 LNH655243:LNJ655243 LDL655243:LDN655243 KTP655243:KTR655243 KJT655243:KJV655243 JZX655243:JZZ655243 JQB655243:JQD655243 JGF655243:JGH655243 IWJ655243:IWL655243 IMN655243:IMP655243 ICR655243:ICT655243 HSV655243:HSX655243 HIZ655243:HJB655243 GZD655243:GZF655243 GPH655243:GPJ655243 GFL655243:GFN655243 FVP655243:FVR655243 FLT655243:FLV655243 FBX655243:FBZ655243 ESB655243:ESD655243 EIF655243:EIH655243 DYJ655243:DYL655243 DON655243:DOP655243 DER655243:DET655243 CUV655243:CUX655243 CKZ655243:CLB655243 CBD655243:CBF655243 BRH655243:BRJ655243 BHL655243:BHN655243 AXP655243:AXR655243 ANT655243:ANV655243 ADX655243:ADZ655243 UB655243:UD655243 KF655243:KH655243 AJ655243:AL655243 WWR589707:WWT589707 WMV589707:WMX589707 WCZ589707:WDB589707 VTD589707:VTF589707 VJH589707:VJJ589707 UZL589707:UZN589707 UPP589707:UPR589707 UFT589707:UFV589707 TVX589707:TVZ589707 TMB589707:TMD589707 TCF589707:TCH589707 SSJ589707:SSL589707 SIN589707:SIP589707 RYR589707:RYT589707 ROV589707:ROX589707 REZ589707:RFB589707 QVD589707:QVF589707 QLH589707:QLJ589707 QBL589707:QBN589707 PRP589707:PRR589707 PHT589707:PHV589707 OXX589707:OXZ589707 OOB589707:OOD589707 OEF589707:OEH589707 NUJ589707:NUL589707 NKN589707:NKP589707 NAR589707:NAT589707 MQV589707:MQX589707 MGZ589707:MHB589707 LXD589707:LXF589707 LNH589707:LNJ589707 LDL589707:LDN589707 KTP589707:KTR589707 KJT589707:KJV589707 JZX589707:JZZ589707 JQB589707:JQD589707 JGF589707:JGH589707 IWJ589707:IWL589707 IMN589707:IMP589707 ICR589707:ICT589707 HSV589707:HSX589707 HIZ589707:HJB589707 GZD589707:GZF589707 GPH589707:GPJ589707 GFL589707:GFN589707 FVP589707:FVR589707 FLT589707:FLV589707 FBX589707:FBZ589707 ESB589707:ESD589707 EIF589707:EIH589707 DYJ589707:DYL589707 DON589707:DOP589707 DER589707:DET589707 CUV589707:CUX589707 CKZ589707:CLB589707 CBD589707:CBF589707 BRH589707:BRJ589707 BHL589707:BHN589707 AXP589707:AXR589707 ANT589707:ANV589707 ADX589707:ADZ589707 UB589707:UD589707 KF589707:KH589707 AJ589707:AL589707 WWR524171:WWT524171 WMV524171:WMX524171 WCZ524171:WDB524171 VTD524171:VTF524171 VJH524171:VJJ524171 UZL524171:UZN524171 UPP524171:UPR524171 UFT524171:UFV524171 TVX524171:TVZ524171 TMB524171:TMD524171 TCF524171:TCH524171 SSJ524171:SSL524171 SIN524171:SIP524171 RYR524171:RYT524171 ROV524171:ROX524171 REZ524171:RFB524171 QVD524171:QVF524171 QLH524171:QLJ524171 QBL524171:QBN524171 PRP524171:PRR524171 PHT524171:PHV524171 OXX524171:OXZ524171 OOB524171:OOD524171 OEF524171:OEH524171 NUJ524171:NUL524171 NKN524171:NKP524171 NAR524171:NAT524171 MQV524171:MQX524171 MGZ524171:MHB524171 LXD524171:LXF524171 LNH524171:LNJ524171 LDL524171:LDN524171 KTP524171:KTR524171 KJT524171:KJV524171 JZX524171:JZZ524171 JQB524171:JQD524171 JGF524171:JGH524171 IWJ524171:IWL524171 IMN524171:IMP524171 ICR524171:ICT524171 HSV524171:HSX524171 HIZ524171:HJB524171 GZD524171:GZF524171 GPH524171:GPJ524171 GFL524171:GFN524171 FVP524171:FVR524171 FLT524171:FLV524171 FBX524171:FBZ524171 ESB524171:ESD524171 EIF524171:EIH524171 DYJ524171:DYL524171 DON524171:DOP524171 DER524171:DET524171 CUV524171:CUX524171 CKZ524171:CLB524171 CBD524171:CBF524171 BRH524171:BRJ524171 BHL524171:BHN524171 AXP524171:AXR524171 ANT524171:ANV524171 ADX524171:ADZ524171 UB524171:UD524171 KF524171:KH524171 AJ524171:AL524171 WWR458635:WWT458635 WMV458635:WMX458635 WCZ458635:WDB458635 VTD458635:VTF458635 VJH458635:VJJ458635 UZL458635:UZN458635 UPP458635:UPR458635 UFT458635:UFV458635 TVX458635:TVZ458635 TMB458635:TMD458635 TCF458635:TCH458635 SSJ458635:SSL458635 SIN458635:SIP458635 RYR458635:RYT458635 ROV458635:ROX458635 REZ458635:RFB458635 QVD458635:QVF458635 QLH458635:QLJ458635 QBL458635:QBN458635 PRP458635:PRR458635 PHT458635:PHV458635 OXX458635:OXZ458635 OOB458635:OOD458635 OEF458635:OEH458635 NUJ458635:NUL458635 NKN458635:NKP458635 NAR458635:NAT458635 MQV458635:MQX458635 MGZ458635:MHB458635 LXD458635:LXF458635 LNH458635:LNJ458635 LDL458635:LDN458635 KTP458635:KTR458635 KJT458635:KJV458635 JZX458635:JZZ458635 JQB458635:JQD458635 JGF458635:JGH458635 IWJ458635:IWL458635 IMN458635:IMP458635 ICR458635:ICT458635 HSV458635:HSX458635 HIZ458635:HJB458635 GZD458635:GZF458635 GPH458635:GPJ458635 GFL458635:GFN458635 FVP458635:FVR458635 FLT458635:FLV458635 FBX458635:FBZ458635 ESB458635:ESD458635 EIF458635:EIH458635 DYJ458635:DYL458635 DON458635:DOP458635 DER458635:DET458635 CUV458635:CUX458635 CKZ458635:CLB458635 CBD458635:CBF458635 BRH458635:BRJ458635 BHL458635:BHN458635 AXP458635:AXR458635 ANT458635:ANV458635 ADX458635:ADZ458635 UB458635:UD458635 KF458635:KH458635 AJ458635:AL458635 WWR393099:WWT393099 WMV393099:WMX393099 WCZ393099:WDB393099 VTD393099:VTF393099 VJH393099:VJJ393099 UZL393099:UZN393099 UPP393099:UPR393099 UFT393099:UFV393099 TVX393099:TVZ393099 TMB393099:TMD393099 TCF393099:TCH393099 SSJ393099:SSL393099 SIN393099:SIP393099 RYR393099:RYT393099 ROV393099:ROX393099 REZ393099:RFB393099 QVD393099:QVF393099 QLH393099:QLJ393099 QBL393099:QBN393099 PRP393099:PRR393099 PHT393099:PHV393099 OXX393099:OXZ393099 OOB393099:OOD393099 OEF393099:OEH393099 NUJ393099:NUL393099 NKN393099:NKP393099 NAR393099:NAT393099 MQV393099:MQX393099 MGZ393099:MHB393099 LXD393099:LXF393099 LNH393099:LNJ393099 LDL393099:LDN393099 KTP393099:KTR393099 KJT393099:KJV393099 JZX393099:JZZ393099 JQB393099:JQD393099 JGF393099:JGH393099 IWJ393099:IWL393099 IMN393099:IMP393099 ICR393099:ICT393099 HSV393099:HSX393099 HIZ393099:HJB393099 GZD393099:GZF393099 GPH393099:GPJ393099 GFL393099:GFN393099 FVP393099:FVR393099 FLT393099:FLV393099 FBX393099:FBZ393099 ESB393099:ESD393099 EIF393099:EIH393099 DYJ393099:DYL393099 DON393099:DOP393099 DER393099:DET393099 CUV393099:CUX393099 CKZ393099:CLB393099 CBD393099:CBF393099 BRH393099:BRJ393099 BHL393099:BHN393099 AXP393099:AXR393099 ANT393099:ANV393099 ADX393099:ADZ393099 UB393099:UD393099 KF393099:KH393099 AJ393099:AL393099 WWR327563:WWT327563 WMV327563:WMX327563 WCZ327563:WDB327563 VTD327563:VTF327563 VJH327563:VJJ327563 UZL327563:UZN327563 UPP327563:UPR327563 UFT327563:UFV327563 TVX327563:TVZ327563 TMB327563:TMD327563 TCF327563:TCH327563 SSJ327563:SSL327563 SIN327563:SIP327563 RYR327563:RYT327563 ROV327563:ROX327563 REZ327563:RFB327563 QVD327563:QVF327563 QLH327563:QLJ327563 QBL327563:QBN327563 PRP327563:PRR327563 PHT327563:PHV327563 OXX327563:OXZ327563 OOB327563:OOD327563 OEF327563:OEH327563 NUJ327563:NUL327563 NKN327563:NKP327563 NAR327563:NAT327563 MQV327563:MQX327563 MGZ327563:MHB327563 LXD327563:LXF327563 LNH327563:LNJ327563 LDL327563:LDN327563 KTP327563:KTR327563 KJT327563:KJV327563 JZX327563:JZZ327563 JQB327563:JQD327563 JGF327563:JGH327563 IWJ327563:IWL327563 IMN327563:IMP327563 ICR327563:ICT327563 HSV327563:HSX327563 HIZ327563:HJB327563 GZD327563:GZF327563 GPH327563:GPJ327563 GFL327563:GFN327563 FVP327563:FVR327563 FLT327563:FLV327563 FBX327563:FBZ327563 ESB327563:ESD327563 EIF327563:EIH327563 DYJ327563:DYL327563 DON327563:DOP327563 DER327563:DET327563 CUV327563:CUX327563 CKZ327563:CLB327563 CBD327563:CBF327563 BRH327563:BRJ327563 BHL327563:BHN327563 AXP327563:AXR327563 ANT327563:ANV327563 ADX327563:ADZ327563 UB327563:UD327563 KF327563:KH327563 AJ327563:AL327563 WWR262027:WWT262027 WMV262027:WMX262027 WCZ262027:WDB262027 VTD262027:VTF262027 VJH262027:VJJ262027 UZL262027:UZN262027 UPP262027:UPR262027 UFT262027:UFV262027 TVX262027:TVZ262027 TMB262027:TMD262027 TCF262027:TCH262027 SSJ262027:SSL262027 SIN262027:SIP262027 RYR262027:RYT262027 ROV262027:ROX262027 REZ262027:RFB262027 QVD262027:QVF262027 QLH262027:QLJ262027 QBL262027:QBN262027 PRP262027:PRR262027 PHT262027:PHV262027 OXX262027:OXZ262027 OOB262027:OOD262027 OEF262027:OEH262027 NUJ262027:NUL262027 NKN262027:NKP262027 NAR262027:NAT262027 MQV262027:MQX262027 MGZ262027:MHB262027 LXD262027:LXF262027 LNH262027:LNJ262027 LDL262027:LDN262027 KTP262027:KTR262027 KJT262027:KJV262027 JZX262027:JZZ262027 JQB262027:JQD262027 JGF262027:JGH262027 IWJ262027:IWL262027 IMN262027:IMP262027 ICR262027:ICT262027 HSV262027:HSX262027 HIZ262027:HJB262027 GZD262027:GZF262027 GPH262027:GPJ262027 GFL262027:GFN262027 FVP262027:FVR262027 FLT262027:FLV262027 FBX262027:FBZ262027 ESB262027:ESD262027 EIF262027:EIH262027 DYJ262027:DYL262027 DON262027:DOP262027 DER262027:DET262027 CUV262027:CUX262027 CKZ262027:CLB262027 CBD262027:CBF262027 BRH262027:BRJ262027 BHL262027:BHN262027 AXP262027:AXR262027 ANT262027:ANV262027 ADX262027:ADZ262027 UB262027:UD262027 KF262027:KH262027 AJ262027:AL262027 WWR196491:WWT196491 WMV196491:WMX196491 WCZ196491:WDB196491 VTD196491:VTF196491 VJH196491:VJJ196491 UZL196491:UZN196491 UPP196491:UPR196491 UFT196491:UFV196491 TVX196491:TVZ196491 TMB196491:TMD196491 TCF196491:TCH196491 SSJ196491:SSL196491 SIN196491:SIP196491 RYR196491:RYT196491 ROV196491:ROX196491 REZ196491:RFB196491 QVD196491:QVF196491 QLH196491:QLJ196491 QBL196491:QBN196491 PRP196491:PRR196491 PHT196491:PHV196491 OXX196491:OXZ196491 OOB196491:OOD196491 OEF196491:OEH196491 NUJ196491:NUL196491 NKN196491:NKP196491 NAR196491:NAT196491 MQV196491:MQX196491 MGZ196491:MHB196491 LXD196491:LXF196491 LNH196491:LNJ196491 LDL196491:LDN196491 KTP196491:KTR196491 KJT196491:KJV196491 JZX196491:JZZ196491 JQB196491:JQD196491 JGF196491:JGH196491 IWJ196491:IWL196491 IMN196491:IMP196491 ICR196491:ICT196491 HSV196491:HSX196491 HIZ196491:HJB196491 GZD196491:GZF196491 GPH196491:GPJ196491 GFL196491:GFN196491 FVP196491:FVR196491 FLT196491:FLV196491 FBX196491:FBZ196491 ESB196491:ESD196491 EIF196491:EIH196491 DYJ196491:DYL196491 DON196491:DOP196491 DER196491:DET196491 CUV196491:CUX196491 CKZ196491:CLB196491 CBD196491:CBF196491 BRH196491:BRJ196491 BHL196491:BHN196491 AXP196491:AXR196491 ANT196491:ANV196491 ADX196491:ADZ196491 UB196491:UD196491 KF196491:KH196491 AJ196491:AL196491 WWR130955:WWT130955 WMV130955:WMX130955 WCZ130955:WDB130955 VTD130955:VTF130955 VJH130955:VJJ130955 UZL130955:UZN130955 UPP130955:UPR130955 UFT130955:UFV130955 TVX130955:TVZ130955 TMB130955:TMD130955 TCF130955:TCH130955 SSJ130955:SSL130955 SIN130955:SIP130955 RYR130955:RYT130955 ROV130955:ROX130955 REZ130955:RFB130955 QVD130955:QVF130955 QLH130955:QLJ130955 QBL130955:QBN130955 PRP130955:PRR130955 PHT130955:PHV130955 OXX130955:OXZ130955 OOB130955:OOD130955 OEF130955:OEH130955 NUJ130955:NUL130955 NKN130955:NKP130955 NAR130955:NAT130955 MQV130955:MQX130955 MGZ130955:MHB130955 LXD130955:LXF130955 LNH130955:LNJ130955 LDL130955:LDN130955 KTP130955:KTR130955 KJT130955:KJV130955 JZX130955:JZZ130955 JQB130955:JQD130955 JGF130955:JGH130955 IWJ130955:IWL130955 IMN130955:IMP130955 ICR130955:ICT130955 HSV130955:HSX130955 HIZ130955:HJB130955 GZD130955:GZF130955 GPH130955:GPJ130955 GFL130955:GFN130955 FVP130955:FVR130955 FLT130955:FLV130955 FBX130955:FBZ130955 ESB130955:ESD130955 EIF130955:EIH130955 DYJ130955:DYL130955 DON130955:DOP130955 DER130955:DET130955 CUV130955:CUX130955 CKZ130955:CLB130955 CBD130955:CBF130955 BRH130955:BRJ130955 BHL130955:BHN130955 AXP130955:AXR130955 ANT130955:ANV130955 ADX130955:ADZ130955 UB130955:UD130955 KF130955:KH130955 AJ130955:AL130955 WWR65419:WWT65419 WMV65419:WMX65419 WCZ65419:WDB65419 VTD65419:VTF65419 VJH65419:VJJ65419 UZL65419:UZN65419 UPP65419:UPR65419 UFT65419:UFV65419 TVX65419:TVZ65419 TMB65419:TMD65419 TCF65419:TCH65419 SSJ65419:SSL65419 SIN65419:SIP65419 RYR65419:RYT65419 ROV65419:ROX65419 REZ65419:RFB65419 QVD65419:QVF65419 QLH65419:QLJ65419 QBL65419:QBN65419 PRP65419:PRR65419 PHT65419:PHV65419 OXX65419:OXZ65419 OOB65419:OOD65419 OEF65419:OEH65419 NUJ65419:NUL65419 NKN65419:NKP65419 NAR65419:NAT65419 MQV65419:MQX65419 MGZ65419:MHB65419 LXD65419:LXF65419 LNH65419:LNJ65419 LDL65419:LDN65419 KTP65419:KTR65419 KJT65419:KJV65419 JZX65419:JZZ65419 JQB65419:JQD65419 JGF65419:JGH65419 IWJ65419:IWL65419 IMN65419:IMP65419 ICR65419:ICT65419 HSV65419:HSX65419 HIZ65419:HJB65419 GZD65419:GZF65419 GPH65419:GPJ65419 GFL65419:GFN65419 FVP65419:FVR65419 FLT65419:FLV65419 FBX65419:FBZ65419 ESB65419:ESD65419 EIF65419:EIH65419 DYJ65419:DYL65419 DON65419:DOP65419 DER65419:DET65419 CUV65419:CUX65419 CKZ65419:CLB65419 CBD65419:CBF65419 BRH65419:BRJ65419 BHL65419:BHN65419 AXP65419:AXR65419 ANT65419:ANV65419 ADX65419:ADZ65419 UB65419:UD65419 KF65419:KH65419 AJ65419:AL65419 WWR26:WWT26 WMV26:WMX26 WCZ26:WDB26 VTD26:VTF26 VJH26:VJJ26 UZL26:UZN26 UPP26:UPR26 UFT26:UFV26 TVX26:TVZ26 TMB26:TMD26 TCF26:TCH26 SSJ26:SSL26 SIN26:SIP26 RYR26:RYT26 ROV26:ROX26 REZ26:RFB26 QVD26:QVF26 QLH26:QLJ26 QBL26:QBN26 PRP26:PRR26 PHT26:PHV26 OXX26:OXZ26 OOB26:OOD26 OEF26:OEH26 NUJ26:NUL26 NKN26:NKP26 NAR26:NAT26 MQV26:MQX26 MGZ26:MHB26 LXD26:LXF26 LNH26:LNJ26 LDL26:LDN26 KTP26:KTR26 KJT26:KJV26 JZX26:JZZ26 JQB26:JQD26 JGF26:JGH26 IWJ26:IWL26 IMN26:IMP26 ICR26:ICT26 HSV26:HSX26 HIZ26:HJB26 GZD26:GZF26 GPH26:GPJ26 GFL26:GFN26 FVP26:FVR26 FLT26:FLV26 FBX26:FBZ26 ESB26:ESD26 EIF26:EIH26 DYJ26:DYL26 DON26:DOP26 DER26:DET26 CUV26:CUX26 CKZ26:CLB26 CBD26:CBF26 BRH26:BRJ26 BHL26:BHN26 AXP26:AXR26 ANT26:ANV26 ADX26:ADZ26 UB26:UD26 KF26:KH26">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de Ayuntamiento contiene el número de regidores a favor, ingresarlo en éste campo." sqref="WWR982921:WWT982921 WMV982921:WMX982921 WCZ982921:WDB982921 VTD982921:VTF982921 VJH982921:VJJ982921 UZL982921:UZN982921 UPP982921:UPR982921 UFT982921:UFV982921 TVX982921:TVZ982921 TMB982921:TMD982921 TCF982921:TCH982921 SSJ982921:SSL982921 SIN982921:SIP982921 RYR982921:RYT982921 ROV982921:ROX982921 REZ982921:RFB982921 QVD982921:QVF982921 QLH982921:QLJ982921 QBL982921:QBN982921 PRP982921:PRR982921 PHT982921:PHV982921 OXX982921:OXZ982921 OOB982921:OOD982921 OEF982921:OEH982921 NUJ982921:NUL982921 NKN982921:NKP982921 NAR982921:NAT982921 MQV982921:MQX982921 MGZ982921:MHB982921 LXD982921:LXF982921 LNH982921:LNJ982921 LDL982921:LDN982921 KTP982921:KTR982921 KJT982921:KJV982921 JZX982921:JZZ982921 JQB982921:JQD982921 JGF982921:JGH982921 IWJ982921:IWL982921 IMN982921:IMP982921 ICR982921:ICT982921 HSV982921:HSX982921 HIZ982921:HJB982921 GZD982921:GZF982921 GPH982921:GPJ982921 GFL982921:GFN982921 FVP982921:FVR982921 FLT982921:FLV982921 FBX982921:FBZ982921 ESB982921:ESD982921 EIF982921:EIH982921 DYJ982921:DYL982921 DON982921:DOP982921 DER982921:DET982921 CUV982921:CUX982921 CKZ982921:CLB982921 CBD982921:CBF982921 BRH982921:BRJ982921 BHL982921:BHN982921 AXP982921:AXR982921 ANT982921:ANV982921 ADX982921:ADZ982921 UB982921:UD982921 KF982921:KH982921 AJ982921:AL982921 WWR917385:WWT917385 WMV917385:WMX917385 WCZ917385:WDB917385 VTD917385:VTF917385 VJH917385:VJJ917385 UZL917385:UZN917385 UPP917385:UPR917385 UFT917385:UFV917385 TVX917385:TVZ917385 TMB917385:TMD917385 TCF917385:TCH917385 SSJ917385:SSL917385 SIN917385:SIP917385 RYR917385:RYT917385 ROV917385:ROX917385 REZ917385:RFB917385 QVD917385:QVF917385 QLH917385:QLJ917385 QBL917385:QBN917385 PRP917385:PRR917385 PHT917385:PHV917385 OXX917385:OXZ917385 OOB917385:OOD917385 OEF917385:OEH917385 NUJ917385:NUL917385 NKN917385:NKP917385 NAR917385:NAT917385 MQV917385:MQX917385 MGZ917385:MHB917385 LXD917385:LXF917385 LNH917385:LNJ917385 LDL917385:LDN917385 KTP917385:KTR917385 KJT917385:KJV917385 JZX917385:JZZ917385 JQB917385:JQD917385 JGF917385:JGH917385 IWJ917385:IWL917385 IMN917385:IMP917385 ICR917385:ICT917385 HSV917385:HSX917385 HIZ917385:HJB917385 GZD917385:GZF917385 GPH917385:GPJ917385 GFL917385:GFN917385 FVP917385:FVR917385 FLT917385:FLV917385 FBX917385:FBZ917385 ESB917385:ESD917385 EIF917385:EIH917385 DYJ917385:DYL917385 DON917385:DOP917385 DER917385:DET917385 CUV917385:CUX917385 CKZ917385:CLB917385 CBD917385:CBF917385 BRH917385:BRJ917385 BHL917385:BHN917385 AXP917385:AXR917385 ANT917385:ANV917385 ADX917385:ADZ917385 UB917385:UD917385 KF917385:KH917385 AJ917385:AL917385 WWR851849:WWT851849 WMV851849:WMX851849 WCZ851849:WDB851849 VTD851849:VTF851849 VJH851849:VJJ851849 UZL851849:UZN851849 UPP851849:UPR851849 UFT851849:UFV851849 TVX851849:TVZ851849 TMB851849:TMD851849 TCF851849:TCH851849 SSJ851849:SSL851849 SIN851849:SIP851849 RYR851849:RYT851849 ROV851849:ROX851849 REZ851849:RFB851849 QVD851849:QVF851849 QLH851849:QLJ851849 QBL851849:QBN851849 PRP851849:PRR851849 PHT851849:PHV851849 OXX851849:OXZ851849 OOB851849:OOD851849 OEF851849:OEH851849 NUJ851849:NUL851849 NKN851849:NKP851849 NAR851849:NAT851849 MQV851849:MQX851849 MGZ851849:MHB851849 LXD851849:LXF851849 LNH851849:LNJ851849 LDL851849:LDN851849 KTP851849:KTR851849 KJT851849:KJV851849 JZX851849:JZZ851849 JQB851849:JQD851849 JGF851849:JGH851849 IWJ851849:IWL851849 IMN851849:IMP851849 ICR851849:ICT851849 HSV851849:HSX851849 HIZ851849:HJB851849 GZD851849:GZF851849 GPH851849:GPJ851849 GFL851849:GFN851849 FVP851849:FVR851849 FLT851849:FLV851849 FBX851849:FBZ851849 ESB851849:ESD851849 EIF851849:EIH851849 DYJ851849:DYL851849 DON851849:DOP851849 DER851849:DET851849 CUV851849:CUX851849 CKZ851849:CLB851849 CBD851849:CBF851849 BRH851849:BRJ851849 BHL851849:BHN851849 AXP851849:AXR851849 ANT851849:ANV851849 ADX851849:ADZ851849 UB851849:UD851849 KF851849:KH851849 AJ851849:AL851849 WWR786313:WWT786313 WMV786313:WMX786313 WCZ786313:WDB786313 VTD786313:VTF786313 VJH786313:VJJ786313 UZL786313:UZN786313 UPP786313:UPR786313 UFT786313:UFV786313 TVX786313:TVZ786313 TMB786313:TMD786313 TCF786313:TCH786313 SSJ786313:SSL786313 SIN786313:SIP786313 RYR786313:RYT786313 ROV786313:ROX786313 REZ786313:RFB786313 QVD786313:QVF786313 QLH786313:QLJ786313 QBL786313:QBN786313 PRP786313:PRR786313 PHT786313:PHV786313 OXX786313:OXZ786313 OOB786313:OOD786313 OEF786313:OEH786313 NUJ786313:NUL786313 NKN786313:NKP786313 NAR786313:NAT786313 MQV786313:MQX786313 MGZ786313:MHB786313 LXD786313:LXF786313 LNH786313:LNJ786313 LDL786313:LDN786313 KTP786313:KTR786313 KJT786313:KJV786313 JZX786313:JZZ786313 JQB786313:JQD786313 JGF786313:JGH786313 IWJ786313:IWL786313 IMN786313:IMP786313 ICR786313:ICT786313 HSV786313:HSX786313 HIZ786313:HJB786313 GZD786313:GZF786313 GPH786313:GPJ786313 GFL786313:GFN786313 FVP786313:FVR786313 FLT786313:FLV786313 FBX786313:FBZ786313 ESB786313:ESD786313 EIF786313:EIH786313 DYJ786313:DYL786313 DON786313:DOP786313 DER786313:DET786313 CUV786313:CUX786313 CKZ786313:CLB786313 CBD786313:CBF786313 BRH786313:BRJ786313 BHL786313:BHN786313 AXP786313:AXR786313 ANT786313:ANV786313 ADX786313:ADZ786313 UB786313:UD786313 KF786313:KH786313 AJ786313:AL786313 WWR720777:WWT720777 WMV720777:WMX720777 WCZ720777:WDB720777 VTD720777:VTF720777 VJH720777:VJJ720777 UZL720777:UZN720777 UPP720777:UPR720777 UFT720777:UFV720777 TVX720777:TVZ720777 TMB720777:TMD720777 TCF720777:TCH720777 SSJ720777:SSL720777 SIN720777:SIP720777 RYR720777:RYT720777 ROV720777:ROX720777 REZ720777:RFB720777 QVD720777:QVF720777 QLH720777:QLJ720777 QBL720777:QBN720777 PRP720777:PRR720777 PHT720777:PHV720777 OXX720777:OXZ720777 OOB720777:OOD720777 OEF720777:OEH720777 NUJ720777:NUL720777 NKN720777:NKP720777 NAR720777:NAT720777 MQV720777:MQX720777 MGZ720777:MHB720777 LXD720777:LXF720777 LNH720777:LNJ720777 LDL720777:LDN720777 KTP720777:KTR720777 KJT720777:KJV720777 JZX720777:JZZ720777 JQB720777:JQD720777 JGF720777:JGH720777 IWJ720777:IWL720777 IMN720777:IMP720777 ICR720777:ICT720777 HSV720777:HSX720777 HIZ720777:HJB720777 GZD720777:GZF720777 GPH720777:GPJ720777 GFL720777:GFN720777 FVP720777:FVR720777 FLT720777:FLV720777 FBX720777:FBZ720777 ESB720777:ESD720777 EIF720777:EIH720777 DYJ720777:DYL720777 DON720777:DOP720777 DER720777:DET720777 CUV720777:CUX720777 CKZ720777:CLB720777 CBD720777:CBF720777 BRH720777:BRJ720777 BHL720777:BHN720777 AXP720777:AXR720777 ANT720777:ANV720777 ADX720777:ADZ720777 UB720777:UD720777 KF720777:KH720777 AJ720777:AL720777 WWR655241:WWT655241 WMV655241:WMX655241 WCZ655241:WDB655241 VTD655241:VTF655241 VJH655241:VJJ655241 UZL655241:UZN655241 UPP655241:UPR655241 UFT655241:UFV655241 TVX655241:TVZ655241 TMB655241:TMD655241 TCF655241:TCH655241 SSJ655241:SSL655241 SIN655241:SIP655241 RYR655241:RYT655241 ROV655241:ROX655241 REZ655241:RFB655241 QVD655241:QVF655241 QLH655241:QLJ655241 QBL655241:QBN655241 PRP655241:PRR655241 PHT655241:PHV655241 OXX655241:OXZ655241 OOB655241:OOD655241 OEF655241:OEH655241 NUJ655241:NUL655241 NKN655241:NKP655241 NAR655241:NAT655241 MQV655241:MQX655241 MGZ655241:MHB655241 LXD655241:LXF655241 LNH655241:LNJ655241 LDL655241:LDN655241 KTP655241:KTR655241 KJT655241:KJV655241 JZX655241:JZZ655241 JQB655241:JQD655241 JGF655241:JGH655241 IWJ655241:IWL655241 IMN655241:IMP655241 ICR655241:ICT655241 HSV655241:HSX655241 HIZ655241:HJB655241 GZD655241:GZF655241 GPH655241:GPJ655241 GFL655241:GFN655241 FVP655241:FVR655241 FLT655241:FLV655241 FBX655241:FBZ655241 ESB655241:ESD655241 EIF655241:EIH655241 DYJ655241:DYL655241 DON655241:DOP655241 DER655241:DET655241 CUV655241:CUX655241 CKZ655241:CLB655241 CBD655241:CBF655241 BRH655241:BRJ655241 BHL655241:BHN655241 AXP655241:AXR655241 ANT655241:ANV655241 ADX655241:ADZ655241 UB655241:UD655241 KF655241:KH655241 AJ655241:AL655241 WWR589705:WWT589705 WMV589705:WMX589705 WCZ589705:WDB589705 VTD589705:VTF589705 VJH589705:VJJ589705 UZL589705:UZN589705 UPP589705:UPR589705 UFT589705:UFV589705 TVX589705:TVZ589705 TMB589705:TMD589705 TCF589705:TCH589705 SSJ589705:SSL589705 SIN589705:SIP589705 RYR589705:RYT589705 ROV589705:ROX589705 REZ589705:RFB589705 QVD589705:QVF589705 QLH589705:QLJ589705 QBL589705:QBN589705 PRP589705:PRR589705 PHT589705:PHV589705 OXX589705:OXZ589705 OOB589705:OOD589705 OEF589705:OEH589705 NUJ589705:NUL589705 NKN589705:NKP589705 NAR589705:NAT589705 MQV589705:MQX589705 MGZ589705:MHB589705 LXD589705:LXF589705 LNH589705:LNJ589705 LDL589705:LDN589705 KTP589705:KTR589705 KJT589705:KJV589705 JZX589705:JZZ589705 JQB589705:JQD589705 JGF589705:JGH589705 IWJ589705:IWL589705 IMN589705:IMP589705 ICR589705:ICT589705 HSV589705:HSX589705 HIZ589705:HJB589705 GZD589705:GZF589705 GPH589705:GPJ589705 GFL589705:GFN589705 FVP589705:FVR589705 FLT589705:FLV589705 FBX589705:FBZ589705 ESB589705:ESD589705 EIF589705:EIH589705 DYJ589705:DYL589705 DON589705:DOP589705 DER589705:DET589705 CUV589705:CUX589705 CKZ589705:CLB589705 CBD589705:CBF589705 BRH589705:BRJ589705 BHL589705:BHN589705 AXP589705:AXR589705 ANT589705:ANV589705 ADX589705:ADZ589705 UB589705:UD589705 KF589705:KH589705 AJ589705:AL589705 WWR524169:WWT524169 WMV524169:WMX524169 WCZ524169:WDB524169 VTD524169:VTF524169 VJH524169:VJJ524169 UZL524169:UZN524169 UPP524169:UPR524169 UFT524169:UFV524169 TVX524169:TVZ524169 TMB524169:TMD524169 TCF524169:TCH524169 SSJ524169:SSL524169 SIN524169:SIP524169 RYR524169:RYT524169 ROV524169:ROX524169 REZ524169:RFB524169 QVD524169:QVF524169 QLH524169:QLJ524169 QBL524169:QBN524169 PRP524169:PRR524169 PHT524169:PHV524169 OXX524169:OXZ524169 OOB524169:OOD524169 OEF524169:OEH524169 NUJ524169:NUL524169 NKN524169:NKP524169 NAR524169:NAT524169 MQV524169:MQX524169 MGZ524169:MHB524169 LXD524169:LXF524169 LNH524169:LNJ524169 LDL524169:LDN524169 KTP524169:KTR524169 KJT524169:KJV524169 JZX524169:JZZ524169 JQB524169:JQD524169 JGF524169:JGH524169 IWJ524169:IWL524169 IMN524169:IMP524169 ICR524169:ICT524169 HSV524169:HSX524169 HIZ524169:HJB524169 GZD524169:GZF524169 GPH524169:GPJ524169 GFL524169:GFN524169 FVP524169:FVR524169 FLT524169:FLV524169 FBX524169:FBZ524169 ESB524169:ESD524169 EIF524169:EIH524169 DYJ524169:DYL524169 DON524169:DOP524169 DER524169:DET524169 CUV524169:CUX524169 CKZ524169:CLB524169 CBD524169:CBF524169 BRH524169:BRJ524169 BHL524169:BHN524169 AXP524169:AXR524169 ANT524169:ANV524169 ADX524169:ADZ524169 UB524169:UD524169 KF524169:KH524169 AJ524169:AL524169 WWR458633:WWT458633 WMV458633:WMX458633 WCZ458633:WDB458633 VTD458633:VTF458633 VJH458633:VJJ458633 UZL458633:UZN458633 UPP458633:UPR458633 UFT458633:UFV458633 TVX458633:TVZ458633 TMB458633:TMD458633 TCF458633:TCH458633 SSJ458633:SSL458633 SIN458633:SIP458633 RYR458633:RYT458633 ROV458633:ROX458633 REZ458633:RFB458633 QVD458633:QVF458633 QLH458633:QLJ458633 QBL458633:QBN458633 PRP458633:PRR458633 PHT458633:PHV458633 OXX458633:OXZ458633 OOB458633:OOD458633 OEF458633:OEH458633 NUJ458633:NUL458633 NKN458633:NKP458633 NAR458633:NAT458633 MQV458633:MQX458633 MGZ458633:MHB458633 LXD458633:LXF458633 LNH458633:LNJ458633 LDL458633:LDN458633 KTP458633:KTR458633 KJT458633:KJV458633 JZX458633:JZZ458633 JQB458633:JQD458633 JGF458633:JGH458633 IWJ458633:IWL458633 IMN458633:IMP458633 ICR458633:ICT458633 HSV458633:HSX458633 HIZ458633:HJB458633 GZD458633:GZF458633 GPH458633:GPJ458633 GFL458633:GFN458633 FVP458633:FVR458633 FLT458633:FLV458633 FBX458633:FBZ458633 ESB458633:ESD458633 EIF458633:EIH458633 DYJ458633:DYL458633 DON458633:DOP458633 DER458633:DET458633 CUV458633:CUX458633 CKZ458633:CLB458633 CBD458633:CBF458633 BRH458633:BRJ458633 BHL458633:BHN458633 AXP458633:AXR458633 ANT458633:ANV458633 ADX458633:ADZ458633 UB458633:UD458633 KF458633:KH458633 AJ458633:AL458633 WWR393097:WWT393097 WMV393097:WMX393097 WCZ393097:WDB393097 VTD393097:VTF393097 VJH393097:VJJ393097 UZL393097:UZN393097 UPP393097:UPR393097 UFT393097:UFV393097 TVX393097:TVZ393097 TMB393097:TMD393097 TCF393097:TCH393097 SSJ393097:SSL393097 SIN393097:SIP393097 RYR393097:RYT393097 ROV393097:ROX393097 REZ393097:RFB393097 QVD393097:QVF393097 QLH393097:QLJ393097 QBL393097:QBN393097 PRP393097:PRR393097 PHT393097:PHV393097 OXX393097:OXZ393097 OOB393097:OOD393097 OEF393097:OEH393097 NUJ393097:NUL393097 NKN393097:NKP393097 NAR393097:NAT393097 MQV393097:MQX393097 MGZ393097:MHB393097 LXD393097:LXF393097 LNH393097:LNJ393097 LDL393097:LDN393097 KTP393097:KTR393097 KJT393097:KJV393097 JZX393097:JZZ393097 JQB393097:JQD393097 JGF393097:JGH393097 IWJ393097:IWL393097 IMN393097:IMP393097 ICR393097:ICT393097 HSV393097:HSX393097 HIZ393097:HJB393097 GZD393097:GZF393097 GPH393097:GPJ393097 GFL393097:GFN393097 FVP393097:FVR393097 FLT393097:FLV393097 FBX393097:FBZ393097 ESB393097:ESD393097 EIF393097:EIH393097 DYJ393097:DYL393097 DON393097:DOP393097 DER393097:DET393097 CUV393097:CUX393097 CKZ393097:CLB393097 CBD393097:CBF393097 BRH393097:BRJ393097 BHL393097:BHN393097 AXP393097:AXR393097 ANT393097:ANV393097 ADX393097:ADZ393097 UB393097:UD393097 KF393097:KH393097 AJ393097:AL393097 WWR327561:WWT327561 WMV327561:WMX327561 WCZ327561:WDB327561 VTD327561:VTF327561 VJH327561:VJJ327561 UZL327561:UZN327561 UPP327561:UPR327561 UFT327561:UFV327561 TVX327561:TVZ327561 TMB327561:TMD327561 TCF327561:TCH327561 SSJ327561:SSL327561 SIN327561:SIP327561 RYR327561:RYT327561 ROV327561:ROX327561 REZ327561:RFB327561 QVD327561:QVF327561 QLH327561:QLJ327561 QBL327561:QBN327561 PRP327561:PRR327561 PHT327561:PHV327561 OXX327561:OXZ327561 OOB327561:OOD327561 OEF327561:OEH327561 NUJ327561:NUL327561 NKN327561:NKP327561 NAR327561:NAT327561 MQV327561:MQX327561 MGZ327561:MHB327561 LXD327561:LXF327561 LNH327561:LNJ327561 LDL327561:LDN327561 KTP327561:KTR327561 KJT327561:KJV327561 JZX327561:JZZ327561 JQB327561:JQD327561 JGF327561:JGH327561 IWJ327561:IWL327561 IMN327561:IMP327561 ICR327561:ICT327561 HSV327561:HSX327561 HIZ327561:HJB327561 GZD327561:GZF327561 GPH327561:GPJ327561 GFL327561:GFN327561 FVP327561:FVR327561 FLT327561:FLV327561 FBX327561:FBZ327561 ESB327561:ESD327561 EIF327561:EIH327561 DYJ327561:DYL327561 DON327561:DOP327561 DER327561:DET327561 CUV327561:CUX327561 CKZ327561:CLB327561 CBD327561:CBF327561 BRH327561:BRJ327561 BHL327561:BHN327561 AXP327561:AXR327561 ANT327561:ANV327561 ADX327561:ADZ327561 UB327561:UD327561 KF327561:KH327561 AJ327561:AL327561 WWR262025:WWT262025 WMV262025:WMX262025 WCZ262025:WDB262025 VTD262025:VTF262025 VJH262025:VJJ262025 UZL262025:UZN262025 UPP262025:UPR262025 UFT262025:UFV262025 TVX262025:TVZ262025 TMB262025:TMD262025 TCF262025:TCH262025 SSJ262025:SSL262025 SIN262025:SIP262025 RYR262025:RYT262025 ROV262025:ROX262025 REZ262025:RFB262025 QVD262025:QVF262025 QLH262025:QLJ262025 QBL262025:QBN262025 PRP262025:PRR262025 PHT262025:PHV262025 OXX262025:OXZ262025 OOB262025:OOD262025 OEF262025:OEH262025 NUJ262025:NUL262025 NKN262025:NKP262025 NAR262025:NAT262025 MQV262025:MQX262025 MGZ262025:MHB262025 LXD262025:LXF262025 LNH262025:LNJ262025 LDL262025:LDN262025 KTP262025:KTR262025 KJT262025:KJV262025 JZX262025:JZZ262025 JQB262025:JQD262025 JGF262025:JGH262025 IWJ262025:IWL262025 IMN262025:IMP262025 ICR262025:ICT262025 HSV262025:HSX262025 HIZ262025:HJB262025 GZD262025:GZF262025 GPH262025:GPJ262025 GFL262025:GFN262025 FVP262025:FVR262025 FLT262025:FLV262025 FBX262025:FBZ262025 ESB262025:ESD262025 EIF262025:EIH262025 DYJ262025:DYL262025 DON262025:DOP262025 DER262025:DET262025 CUV262025:CUX262025 CKZ262025:CLB262025 CBD262025:CBF262025 BRH262025:BRJ262025 BHL262025:BHN262025 AXP262025:AXR262025 ANT262025:ANV262025 ADX262025:ADZ262025 UB262025:UD262025 KF262025:KH262025 AJ262025:AL262025 WWR196489:WWT196489 WMV196489:WMX196489 WCZ196489:WDB196489 VTD196489:VTF196489 VJH196489:VJJ196489 UZL196489:UZN196489 UPP196489:UPR196489 UFT196489:UFV196489 TVX196489:TVZ196489 TMB196489:TMD196489 TCF196489:TCH196489 SSJ196489:SSL196489 SIN196489:SIP196489 RYR196489:RYT196489 ROV196489:ROX196489 REZ196489:RFB196489 QVD196489:QVF196489 QLH196489:QLJ196489 QBL196489:QBN196489 PRP196489:PRR196489 PHT196489:PHV196489 OXX196489:OXZ196489 OOB196489:OOD196489 OEF196489:OEH196489 NUJ196489:NUL196489 NKN196489:NKP196489 NAR196489:NAT196489 MQV196489:MQX196489 MGZ196489:MHB196489 LXD196489:LXF196489 LNH196489:LNJ196489 LDL196489:LDN196489 KTP196489:KTR196489 KJT196489:KJV196489 JZX196489:JZZ196489 JQB196489:JQD196489 JGF196489:JGH196489 IWJ196489:IWL196489 IMN196489:IMP196489 ICR196489:ICT196489 HSV196489:HSX196489 HIZ196489:HJB196489 GZD196489:GZF196489 GPH196489:GPJ196489 GFL196489:GFN196489 FVP196489:FVR196489 FLT196489:FLV196489 FBX196489:FBZ196489 ESB196489:ESD196489 EIF196489:EIH196489 DYJ196489:DYL196489 DON196489:DOP196489 DER196489:DET196489 CUV196489:CUX196489 CKZ196489:CLB196489 CBD196489:CBF196489 BRH196489:BRJ196489 BHL196489:BHN196489 AXP196489:AXR196489 ANT196489:ANV196489 ADX196489:ADZ196489 UB196489:UD196489 KF196489:KH196489 AJ196489:AL196489 WWR130953:WWT130953 WMV130953:WMX130953 WCZ130953:WDB130953 VTD130953:VTF130953 VJH130953:VJJ130953 UZL130953:UZN130953 UPP130953:UPR130953 UFT130953:UFV130953 TVX130953:TVZ130953 TMB130953:TMD130953 TCF130953:TCH130953 SSJ130953:SSL130953 SIN130953:SIP130953 RYR130953:RYT130953 ROV130953:ROX130953 REZ130953:RFB130953 QVD130953:QVF130953 QLH130953:QLJ130953 QBL130953:QBN130953 PRP130953:PRR130953 PHT130953:PHV130953 OXX130953:OXZ130953 OOB130953:OOD130953 OEF130953:OEH130953 NUJ130953:NUL130953 NKN130953:NKP130953 NAR130953:NAT130953 MQV130953:MQX130953 MGZ130953:MHB130953 LXD130953:LXF130953 LNH130953:LNJ130953 LDL130953:LDN130953 KTP130953:KTR130953 KJT130953:KJV130953 JZX130953:JZZ130953 JQB130953:JQD130953 JGF130953:JGH130953 IWJ130953:IWL130953 IMN130953:IMP130953 ICR130953:ICT130953 HSV130953:HSX130953 HIZ130953:HJB130953 GZD130953:GZF130953 GPH130953:GPJ130953 GFL130953:GFN130953 FVP130953:FVR130953 FLT130953:FLV130953 FBX130953:FBZ130953 ESB130953:ESD130953 EIF130953:EIH130953 DYJ130953:DYL130953 DON130953:DOP130953 DER130953:DET130953 CUV130953:CUX130953 CKZ130953:CLB130953 CBD130953:CBF130953 BRH130953:BRJ130953 BHL130953:BHN130953 AXP130953:AXR130953 ANT130953:ANV130953 ADX130953:ADZ130953 UB130953:UD130953 KF130953:KH130953 AJ130953:AL130953 WWR65417:WWT65417 WMV65417:WMX65417 WCZ65417:WDB65417 VTD65417:VTF65417 VJH65417:VJJ65417 UZL65417:UZN65417 UPP65417:UPR65417 UFT65417:UFV65417 TVX65417:TVZ65417 TMB65417:TMD65417 TCF65417:TCH65417 SSJ65417:SSL65417 SIN65417:SIP65417 RYR65417:RYT65417 ROV65417:ROX65417 REZ65417:RFB65417 QVD65417:QVF65417 QLH65417:QLJ65417 QBL65417:QBN65417 PRP65417:PRR65417 PHT65417:PHV65417 OXX65417:OXZ65417 OOB65417:OOD65417 OEF65417:OEH65417 NUJ65417:NUL65417 NKN65417:NKP65417 NAR65417:NAT65417 MQV65417:MQX65417 MGZ65417:MHB65417 LXD65417:LXF65417 LNH65417:LNJ65417 LDL65417:LDN65417 KTP65417:KTR65417 KJT65417:KJV65417 JZX65417:JZZ65417 JQB65417:JQD65417 JGF65417:JGH65417 IWJ65417:IWL65417 IMN65417:IMP65417 ICR65417:ICT65417 HSV65417:HSX65417 HIZ65417:HJB65417 GZD65417:GZF65417 GPH65417:GPJ65417 GFL65417:GFN65417 FVP65417:FVR65417 FLT65417:FLV65417 FBX65417:FBZ65417 ESB65417:ESD65417 EIF65417:EIH65417 DYJ65417:DYL65417 DON65417:DOP65417 DER65417:DET65417 CUV65417:CUX65417 CKZ65417:CLB65417 CBD65417:CBF65417 BRH65417:BRJ65417 BHL65417:BHN65417 AXP65417:AXR65417 ANT65417:ANV65417 ADX65417:ADZ65417 UB65417:UD65417 KF65417:KH65417 AJ65417:AL65417 WWR24:WWT24 WMV24:WMX24 WCZ24:WDB24 VTD24:VTF24 VJH24:VJJ24 UZL24:UZN24 UPP24:UPR24 UFT24:UFV24 TVX24:TVZ24 TMB24:TMD24 TCF24:TCH24 SSJ24:SSL24 SIN24:SIP24 RYR24:RYT24 ROV24:ROX24 REZ24:RFB24 QVD24:QVF24 QLH24:QLJ24 QBL24:QBN24 PRP24:PRR24 PHT24:PHV24 OXX24:OXZ24 OOB24:OOD24 OEF24:OEH24 NUJ24:NUL24 NKN24:NKP24 NAR24:NAT24 MQV24:MQX24 MGZ24:MHB24 LXD24:LXF24 LNH24:LNJ24 LDL24:LDN24 KTP24:KTR24 KJT24:KJV24 JZX24:JZZ24 JQB24:JQD24 JGF24:JGH24 IWJ24:IWL24 IMN24:IMP24 ICR24:ICT24 HSV24:HSX24 HIZ24:HJB24 GZD24:GZF24 GPH24:GPJ24 GFL24:GFN24 FVP24:FVR24 FLT24:FLV24 FBX24:FBZ24 ESB24:ESD24 EIF24:EIH24 DYJ24:DYL24 DON24:DOP24 DER24:DET24 CUV24:CUX24 CKZ24:CLB24 CBD24:CBF24 BRH24:BRJ24 BHL24:BHN24 AXP24:AXR24 ANT24:ANV24 ADX24:ADZ24 UB24:UD24 KF24:KH24">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de Ayuntamiento contiene o se puede determinar el número de regidores ausentes registrarlos en éste campo." sqref="WXF982927:WXH982927 WNJ982927:WNL982927 WDN982927:WDP982927 VTR982927:VTT982927 VJV982927:VJX982927 UZZ982927:VAB982927 UQD982927:UQF982927 UGH982927:UGJ982927 TWL982927:TWN982927 TMP982927:TMR982927 TCT982927:TCV982927 SSX982927:SSZ982927 SJB982927:SJD982927 RZF982927:RZH982927 RPJ982927:RPL982927 RFN982927:RFP982927 QVR982927:QVT982927 QLV982927:QLX982927 QBZ982927:QCB982927 PSD982927:PSF982927 PIH982927:PIJ982927 OYL982927:OYN982927 OOP982927:OOR982927 OET982927:OEV982927 NUX982927:NUZ982927 NLB982927:NLD982927 NBF982927:NBH982927 MRJ982927:MRL982927 MHN982927:MHP982927 LXR982927:LXT982927 LNV982927:LNX982927 LDZ982927:LEB982927 KUD982927:KUF982927 KKH982927:KKJ982927 KAL982927:KAN982927 JQP982927:JQR982927 JGT982927:JGV982927 IWX982927:IWZ982927 INB982927:IND982927 IDF982927:IDH982927 HTJ982927:HTL982927 HJN982927:HJP982927 GZR982927:GZT982927 GPV982927:GPX982927 GFZ982927:GGB982927 FWD982927:FWF982927 FMH982927:FMJ982927 FCL982927:FCN982927 ESP982927:ESR982927 EIT982927:EIV982927 DYX982927:DYZ982927 DPB982927:DPD982927 DFF982927:DFH982927 CVJ982927:CVL982927 CLN982927:CLP982927 CBR982927:CBT982927 BRV982927:BRX982927 BHZ982927:BIB982927 AYD982927:AYF982927 AOH982927:AOJ982927 AEL982927:AEN982927 UP982927:UR982927 KT982927:KV982927 AX982927:AZ982927 WXF917391:WXH917391 WNJ917391:WNL917391 WDN917391:WDP917391 VTR917391:VTT917391 VJV917391:VJX917391 UZZ917391:VAB917391 UQD917391:UQF917391 UGH917391:UGJ917391 TWL917391:TWN917391 TMP917391:TMR917391 TCT917391:TCV917391 SSX917391:SSZ917391 SJB917391:SJD917391 RZF917391:RZH917391 RPJ917391:RPL917391 RFN917391:RFP917391 QVR917391:QVT917391 QLV917391:QLX917391 QBZ917391:QCB917391 PSD917391:PSF917391 PIH917391:PIJ917391 OYL917391:OYN917391 OOP917391:OOR917391 OET917391:OEV917391 NUX917391:NUZ917391 NLB917391:NLD917391 NBF917391:NBH917391 MRJ917391:MRL917391 MHN917391:MHP917391 LXR917391:LXT917391 LNV917391:LNX917391 LDZ917391:LEB917391 KUD917391:KUF917391 KKH917391:KKJ917391 KAL917391:KAN917391 JQP917391:JQR917391 JGT917391:JGV917391 IWX917391:IWZ917391 INB917391:IND917391 IDF917391:IDH917391 HTJ917391:HTL917391 HJN917391:HJP917391 GZR917391:GZT917391 GPV917391:GPX917391 GFZ917391:GGB917391 FWD917391:FWF917391 FMH917391:FMJ917391 FCL917391:FCN917391 ESP917391:ESR917391 EIT917391:EIV917391 DYX917391:DYZ917391 DPB917391:DPD917391 DFF917391:DFH917391 CVJ917391:CVL917391 CLN917391:CLP917391 CBR917391:CBT917391 BRV917391:BRX917391 BHZ917391:BIB917391 AYD917391:AYF917391 AOH917391:AOJ917391 AEL917391:AEN917391 UP917391:UR917391 KT917391:KV917391 AX917391:AZ917391 WXF851855:WXH851855 WNJ851855:WNL851855 WDN851855:WDP851855 VTR851855:VTT851855 VJV851855:VJX851855 UZZ851855:VAB851855 UQD851855:UQF851855 UGH851855:UGJ851855 TWL851855:TWN851855 TMP851855:TMR851855 TCT851855:TCV851855 SSX851855:SSZ851855 SJB851855:SJD851855 RZF851855:RZH851855 RPJ851855:RPL851855 RFN851855:RFP851855 QVR851855:QVT851855 QLV851855:QLX851855 QBZ851855:QCB851855 PSD851855:PSF851855 PIH851855:PIJ851855 OYL851855:OYN851855 OOP851855:OOR851855 OET851855:OEV851855 NUX851855:NUZ851855 NLB851855:NLD851855 NBF851855:NBH851855 MRJ851855:MRL851855 MHN851855:MHP851855 LXR851855:LXT851855 LNV851855:LNX851855 LDZ851855:LEB851855 KUD851855:KUF851855 KKH851855:KKJ851855 KAL851855:KAN851855 JQP851855:JQR851855 JGT851855:JGV851855 IWX851855:IWZ851855 INB851855:IND851855 IDF851855:IDH851855 HTJ851855:HTL851855 HJN851855:HJP851855 GZR851855:GZT851855 GPV851855:GPX851855 GFZ851855:GGB851855 FWD851855:FWF851855 FMH851855:FMJ851855 FCL851855:FCN851855 ESP851855:ESR851855 EIT851855:EIV851855 DYX851855:DYZ851855 DPB851855:DPD851855 DFF851855:DFH851855 CVJ851855:CVL851855 CLN851855:CLP851855 CBR851855:CBT851855 BRV851855:BRX851855 BHZ851855:BIB851855 AYD851855:AYF851855 AOH851855:AOJ851855 AEL851855:AEN851855 UP851855:UR851855 KT851855:KV851855 AX851855:AZ851855 WXF786319:WXH786319 WNJ786319:WNL786319 WDN786319:WDP786319 VTR786319:VTT786319 VJV786319:VJX786319 UZZ786319:VAB786319 UQD786319:UQF786319 UGH786319:UGJ786319 TWL786319:TWN786319 TMP786319:TMR786319 TCT786319:TCV786319 SSX786319:SSZ786319 SJB786319:SJD786319 RZF786319:RZH786319 RPJ786319:RPL786319 RFN786319:RFP786319 QVR786319:QVT786319 QLV786319:QLX786319 QBZ786319:QCB786319 PSD786319:PSF786319 PIH786319:PIJ786319 OYL786319:OYN786319 OOP786319:OOR786319 OET786319:OEV786319 NUX786319:NUZ786319 NLB786319:NLD786319 NBF786319:NBH786319 MRJ786319:MRL786319 MHN786319:MHP786319 LXR786319:LXT786319 LNV786319:LNX786319 LDZ786319:LEB786319 KUD786319:KUF786319 KKH786319:KKJ786319 KAL786319:KAN786319 JQP786319:JQR786319 JGT786319:JGV786319 IWX786319:IWZ786319 INB786319:IND786319 IDF786319:IDH786319 HTJ786319:HTL786319 HJN786319:HJP786319 GZR786319:GZT786319 GPV786319:GPX786319 GFZ786319:GGB786319 FWD786319:FWF786319 FMH786319:FMJ786319 FCL786319:FCN786319 ESP786319:ESR786319 EIT786319:EIV786319 DYX786319:DYZ786319 DPB786319:DPD786319 DFF786319:DFH786319 CVJ786319:CVL786319 CLN786319:CLP786319 CBR786319:CBT786319 BRV786319:BRX786319 BHZ786319:BIB786319 AYD786319:AYF786319 AOH786319:AOJ786319 AEL786319:AEN786319 UP786319:UR786319 KT786319:KV786319 AX786319:AZ786319 WXF720783:WXH720783 WNJ720783:WNL720783 WDN720783:WDP720783 VTR720783:VTT720783 VJV720783:VJX720783 UZZ720783:VAB720783 UQD720783:UQF720783 UGH720783:UGJ720783 TWL720783:TWN720783 TMP720783:TMR720783 TCT720783:TCV720783 SSX720783:SSZ720783 SJB720783:SJD720783 RZF720783:RZH720783 RPJ720783:RPL720783 RFN720783:RFP720783 QVR720783:QVT720783 QLV720783:QLX720783 QBZ720783:QCB720783 PSD720783:PSF720783 PIH720783:PIJ720783 OYL720783:OYN720783 OOP720783:OOR720783 OET720783:OEV720783 NUX720783:NUZ720783 NLB720783:NLD720783 NBF720783:NBH720783 MRJ720783:MRL720783 MHN720783:MHP720783 LXR720783:LXT720783 LNV720783:LNX720783 LDZ720783:LEB720783 KUD720783:KUF720783 KKH720783:KKJ720783 KAL720783:KAN720783 JQP720783:JQR720783 JGT720783:JGV720783 IWX720783:IWZ720783 INB720783:IND720783 IDF720783:IDH720783 HTJ720783:HTL720783 HJN720783:HJP720783 GZR720783:GZT720783 GPV720783:GPX720783 GFZ720783:GGB720783 FWD720783:FWF720783 FMH720783:FMJ720783 FCL720783:FCN720783 ESP720783:ESR720783 EIT720783:EIV720783 DYX720783:DYZ720783 DPB720783:DPD720783 DFF720783:DFH720783 CVJ720783:CVL720783 CLN720783:CLP720783 CBR720783:CBT720783 BRV720783:BRX720783 BHZ720783:BIB720783 AYD720783:AYF720783 AOH720783:AOJ720783 AEL720783:AEN720783 UP720783:UR720783 KT720783:KV720783 AX720783:AZ720783 WXF655247:WXH655247 WNJ655247:WNL655247 WDN655247:WDP655247 VTR655247:VTT655247 VJV655247:VJX655247 UZZ655247:VAB655247 UQD655247:UQF655247 UGH655247:UGJ655247 TWL655247:TWN655247 TMP655247:TMR655247 TCT655247:TCV655247 SSX655247:SSZ655247 SJB655247:SJD655247 RZF655247:RZH655247 RPJ655247:RPL655247 RFN655247:RFP655247 QVR655247:QVT655247 QLV655247:QLX655247 QBZ655247:QCB655247 PSD655247:PSF655247 PIH655247:PIJ655247 OYL655247:OYN655247 OOP655247:OOR655247 OET655247:OEV655247 NUX655247:NUZ655247 NLB655247:NLD655247 NBF655247:NBH655247 MRJ655247:MRL655247 MHN655247:MHP655247 LXR655247:LXT655247 LNV655247:LNX655247 LDZ655247:LEB655247 KUD655247:KUF655247 KKH655247:KKJ655247 KAL655247:KAN655247 JQP655247:JQR655247 JGT655247:JGV655247 IWX655247:IWZ655247 INB655247:IND655247 IDF655247:IDH655247 HTJ655247:HTL655247 HJN655247:HJP655247 GZR655247:GZT655247 GPV655247:GPX655247 GFZ655247:GGB655247 FWD655247:FWF655247 FMH655247:FMJ655247 FCL655247:FCN655247 ESP655247:ESR655247 EIT655247:EIV655247 DYX655247:DYZ655247 DPB655247:DPD655247 DFF655247:DFH655247 CVJ655247:CVL655247 CLN655247:CLP655247 CBR655247:CBT655247 BRV655247:BRX655247 BHZ655247:BIB655247 AYD655247:AYF655247 AOH655247:AOJ655247 AEL655247:AEN655247 UP655247:UR655247 KT655247:KV655247 AX655247:AZ655247 WXF589711:WXH589711 WNJ589711:WNL589711 WDN589711:WDP589711 VTR589711:VTT589711 VJV589711:VJX589711 UZZ589711:VAB589711 UQD589711:UQF589711 UGH589711:UGJ589711 TWL589711:TWN589711 TMP589711:TMR589711 TCT589711:TCV589711 SSX589711:SSZ589711 SJB589711:SJD589711 RZF589711:RZH589711 RPJ589711:RPL589711 RFN589711:RFP589711 QVR589711:QVT589711 QLV589711:QLX589711 QBZ589711:QCB589711 PSD589711:PSF589711 PIH589711:PIJ589711 OYL589711:OYN589711 OOP589711:OOR589711 OET589711:OEV589711 NUX589711:NUZ589711 NLB589711:NLD589711 NBF589711:NBH589711 MRJ589711:MRL589711 MHN589711:MHP589711 LXR589711:LXT589711 LNV589711:LNX589711 LDZ589711:LEB589711 KUD589711:KUF589711 KKH589711:KKJ589711 KAL589711:KAN589711 JQP589711:JQR589711 JGT589711:JGV589711 IWX589711:IWZ589711 INB589711:IND589711 IDF589711:IDH589711 HTJ589711:HTL589711 HJN589711:HJP589711 GZR589711:GZT589711 GPV589711:GPX589711 GFZ589711:GGB589711 FWD589711:FWF589711 FMH589711:FMJ589711 FCL589711:FCN589711 ESP589711:ESR589711 EIT589711:EIV589711 DYX589711:DYZ589711 DPB589711:DPD589711 DFF589711:DFH589711 CVJ589711:CVL589711 CLN589711:CLP589711 CBR589711:CBT589711 BRV589711:BRX589711 BHZ589711:BIB589711 AYD589711:AYF589711 AOH589711:AOJ589711 AEL589711:AEN589711 UP589711:UR589711 KT589711:KV589711 AX589711:AZ589711 WXF524175:WXH524175 WNJ524175:WNL524175 WDN524175:WDP524175 VTR524175:VTT524175 VJV524175:VJX524175 UZZ524175:VAB524175 UQD524175:UQF524175 UGH524175:UGJ524175 TWL524175:TWN524175 TMP524175:TMR524175 TCT524175:TCV524175 SSX524175:SSZ524175 SJB524175:SJD524175 RZF524175:RZH524175 RPJ524175:RPL524175 RFN524175:RFP524175 QVR524175:QVT524175 QLV524175:QLX524175 QBZ524175:QCB524175 PSD524175:PSF524175 PIH524175:PIJ524175 OYL524175:OYN524175 OOP524175:OOR524175 OET524175:OEV524175 NUX524175:NUZ524175 NLB524175:NLD524175 NBF524175:NBH524175 MRJ524175:MRL524175 MHN524175:MHP524175 LXR524175:LXT524175 LNV524175:LNX524175 LDZ524175:LEB524175 KUD524175:KUF524175 KKH524175:KKJ524175 KAL524175:KAN524175 JQP524175:JQR524175 JGT524175:JGV524175 IWX524175:IWZ524175 INB524175:IND524175 IDF524175:IDH524175 HTJ524175:HTL524175 HJN524175:HJP524175 GZR524175:GZT524175 GPV524175:GPX524175 GFZ524175:GGB524175 FWD524175:FWF524175 FMH524175:FMJ524175 FCL524175:FCN524175 ESP524175:ESR524175 EIT524175:EIV524175 DYX524175:DYZ524175 DPB524175:DPD524175 DFF524175:DFH524175 CVJ524175:CVL524175 CLN524175:CLP524175 CBR524175:CBT524175 BRV524175:BRX524175 BHZ524175:BIB524175 AYD524175:AYF524175 AOH524175:AOJ524175 AEL524175:AEN524175 UP524175:UR524175 KT524175:KV524175 AX524175:AZ524175 WXF458639:WXH458639 WNJ458639:WNL458639 WDN458639:WDP458639 VTR458639:VTT458639 VJV458639:VJX458639 UZZ458639:VAB458639 UQD458639:UQF458639 UGH458639:UGJ458639 TWL458639:TWN458639 TMP458639:TMR458639 TCT458639:TCV458639 SSX458639:SSZ458639 SJB458639:SJD458639 RZF458639:RZH458639 RPJ458639:RPL458639 RFN458639:RFP458639 QVR458639:QVT458639 QLV458639:QLX458639 QBZ458639:QCB458639 PSD458639:PSF458639 PIH458639:PIJ458639 OYL458639:OYN458639 OOP458639:OOR458639 OET458639:OEV458639 NUX458639:NUZ458639 NLB458639:NLD458639 NBF458639:NBH458639 MRJ458639:MRL458639 MHN458639:MHP458639 LXR458639:LXT458639 LNV458639:LNX458639 LDZ458639:LEB458639 KUD458639:KUF458639 KKH458639:KKJ458639 KAL458639:KAN458639 JQP458639:JQR458639 JGT458639:JGV458639 IWX458639:IWZ458639 INB458639:IND458639 IDF458639:IDH458639 HTJ458639:HTL458639 HJN458639:HJP458639 GZR458639:GZT458639 GPV458639:GPX458639 GFZ458639:GGB458639 FWD458639:FWF458639 FMH458639:FMJ458639 FCL458639:FCN458639 ESP458639:ESR458639 EIT458639:EIV458639 DYX458639:DYZ458639 DPB458639:DPD458639 DFF458639:DFH458639 CVJ458639:CVL458639 CLN458639:CLP458639 CBR458639:CBT458639 BRV458639:BRX458639 BHZ458639:BIB458639 AYD458639:AYF458639 AOH458639:AOJ458639 AEL458639:AEN458639 UP458639:UR458639 KT458639:KV458639 AX458639:AZ458639 WXF393103:WXH393103 WNJ393103:WNL393103 WDN393103:WDP393103 VTR393103:VTT393103 VJV393103:VJX393103 UZZ393103:VAB393103 UQD393103:UQF393103 UGH393103:UGJ393103 TWL393103:TWN393103 TMP393103:TMR393103 TCT393103:TCV393103 SSX393103:SSZ393103 SJB393103:SJD393103 RZF393103:RZH393103 RPJ393103:RPL393103 RFN393103:RFP393103 QVR393103:QVT393103 QLV393103:QLX393103 QBZ393103:QCB393103 PSD393103:PSF393103 PIH393103:PIJ393103 OYL393103:OYN393103 OOP393103:OOR393103 OET393103:OEV393103 NUX393103:NUZ393103 NLB393103:NLD393103 NBF393103:NBH393103 MRJ393103:MRL393103 MHN393103:MHP393103 LXR393103:LXT393103 LNV393103:LNX393103 LDZ393103:LEB393103 KUD393103:KUF393103 KKH393103:KKJ393103 KAL393103:KAN393103 JQP393103:JQR393103 JGT393103:JGV393103 IWX393103:IWZ393103 INB393103:IND393103 IDF393103:IDH393103 HTJ393103:HTL393103 HJN393103:HJP393103 GZR393103:GZT393103 GPV393103:GPX393103 GFZ393103:GGB393103 FWD393103:FWF393103 FMH393103:FMJ393103 FCL393103:FCN393103 ESP393103:ESR393103 EIT393103:EIV393103 DYX393103:DYZ393103 DPB393103:DPD393103 DFF393103:DFH393103 CVJ393103:CVL393103 CLN393103:CLP393103 CBR393103:CBT393103 BRV393103:BRX393103 BHZ393103:BIB393103 AYD393103:AYF393103 AOH393103:AOJ393103 AEL393103:AEN393103 UP393103:UR393103 KT393103:KV393103 AX393103:AZ393103 WXF327567:WXH327567 WNJ327567:WNL327567 WDN327567:WDP327567 VTR327567:VTT327567 VJV327567:VJX327567 UZZ327567:VAB327567 UQD327567:UQF327567 UGH327567:UGJ327567 TWL327567:TWN327567 TMP327567:TMR327567 TCT327567:TCV327567 SSX327567:SSZ327567 SJB327567:SJD327567 RZF327567:RZH327567 RPJ327567:RPL327567 RFN327567:RFP327567 QVR327567:QVT327567 QLV327567:QLX327567 QBZ327567:QCB327567 PSD327567:PSF327567 PIH327567:PIJ327567 OYL327567:OYN327567 OOP327567:OOR327567 OET327567:OEV327567 NUX327567:NUZ327567 NLB327567:NLD327567 NBF327567:NBH327567 MRJ327567:MRL327567 MHN327567:MHP327567 LXR327567:LXT327567 LNV327567:LNX327567 LDZ327567:LEB327567 KUD327567:KUF327567 KKH327567:KKJ327567 KAL327567:KAN327567 JQP327567:JQR327567 JGT327567:JGV327567 IWX327567:IWZ327567 INB327567:IND327567 IDF327567:IDH327567 HTJ327567:HTL327567 HJN327567:HJP327567 GZR327567:GZT327567 GPV327567:GPX327567 GFZ327567:GGB327567 FWD327567:FWF327567 FMH327567:FMJ327567 FCL327567:FCN327567 ESP327567:ESR327567 EIT327567:EIV327567 DYX327567:DYZ327567 DPB327567:DPD327567 DFF327567:DFH327567 CVJ327567:CVL327567 CLN327567:CLP327567 CBR327567:CBT327567 BRV327567:BRX327567 BHZ327567:BIB327567 AYD327567:AYF327567 AOH327567:AOJ327567 AEL327567:AEN327567 UP327567:UR327567 KT327567:KV327567 AX327567:AZ327567 WXF262031:WXH262031 WNJ262031:WNL262031 WDN262031:WDP262031 VTR262031:VTT262031 VJV262031:VJX262031 UZZ262031:VAB262031 UQD262031:UQF262031 UGH262031:UGJ262031 TWL262031:TWN262031 TMP262031:TMR262031 TCT262031:TCV262031 SSX262031:SSZ262031 SJB262031:SJD262031 RZF262031:RZH262031 RPJ262031:RPL262031 RFN262031:RFP262031 QVR262031:QVT262031 QLV262031:QLX262031 QBZ262031:QCB262031 PSD262031:PSF262031 PIH262031:PIJ262031 OYL262031:OYN262031 OOP262031:OOR262031 OET262031:OEV262031 NUX262031:NUZ262031 NLB262031:NLD262031 NBF262031:NBH262031 MRJ262031:MRL262031 MHN262031:MHP262031 LXR262031:LXT262031 LNV262031:LNX262031 LDZ262031:LEB262031 KUD262031:KUF262031 KKH262031:KKJ262031 KAL262031:KAN262031 JQP262031:JQR262031 JGT262031:JGV262031 IWX262031:IWZ262031 INB262031:IND262031 IDF262031:IDH262031 HTJ262031:HTL262031 HJN262031:HJP262031 GZR262031:GZT262031 GPV262031:GPX262031 GFZ262031:GGB262031 FWD262031:FWF262031 FMH262031:FMJ262031 FCL262031:FCN262031 ESP262031:ESR262031 EIT262031:EIV262031 DYX262031:DYZ262031 DPB262031:DPD262031 DFF262031:DFH262031 CVJ262031:CVL262031 CLN262031:CLP262031 CBR262031:CBT262031 BRV262031:BRX262031 BHZ262031:BIB262031 AYD262031:AYF262031 AOH262031:AOJ262031 AEL262031:AEN262031 UP262031:UR262031 KT262031:KV262031 AX262031:AZ262031 WXF196495:WXH196495 WNJ196495:WNL196495 WDN196495:WDP196495 VTR196495:VTT196495 VJV196495:VJX196495 UZZ196495:VAB196495 UQD196495:UQF196495 UGH196495:UGJ196495 TWL196495:TWN196495 TMP196495:TMR196495 TCT196495:TCV196495 SSX196495:SSZ196495 SJB196495:SJD196495 RZF196495:RZH196495 RPJ196495:RPL196495 RFN196495:RFP196495 QVR196495:QVT196495 QLV196495:QLX196495 QBZ196495:QCB196495 PSD196495:PSF196495 PIH196495:PIJ196495 OYL196495:OYN196495 OOP196495:OOR196495 OET196495:OEV196495 NUX196495:NUZ196495 NLB196495:NLD196495 NBF196495:NBH196495 MRJ196495:MRL196495 MHN196495:MHP196495 LXR196495:LXT196495 LNV196495:LNX196495 LDZ196495:LEB196495 KUD196495:KUF196495 KKH196495:KKJ196495 KAL196495:KAN196495 JQP196495:JQR196495 JGT196495:JGV196495 IWX196495:IWZ196495 INB196495:IND196495 IDF196495:IDH196495 HTJ196495:HTL196495 HJN196495:HJP196495 GZR196495:GZT196495 GPV196495:GPX196495 GFZ196495:GGB196495 FWD196495:FWF196495 FMH196495:FMJ196495 FCL196495:FCN196495 ESP196495:ESR196495 EIT196495:EIV196495 DYX196495:DYZ196495 DPB196495:DPD196495 DFF196495:DFH196495 CVJ196495:CVL196495 CLN196495:CLP196495 CBR196495:CBT196495 BRV196495:BRX196495 BHZ196495:BIB196495 AYD196495:AYF196495 AOH196495:AOJ196495 AEL196495:AEN196495 UP196495:UR196495 KT196495:KV196495 AX196495:AZ196495 WXF130959:WXH130959 WNJ130959:WNL130959 WDN130959:WDP130959 VTR130959:VTT130959 VJV130959:VJX130959 UZZ130959:VAB130959 UQD130959:UQF130959 UGH130959:UGJ130959 TWL130959:TWN130959 TMP130959:TMR130959 TCT130959:TCV130959 SSX130959:SSZ130959 SJB130959:SJD130959 RZF130959:RZH130959 RPJ130959:RPL130959 RFN130959:RFP130959 QVR130959:QVT130959 QLV130959:QLX130959 QBZ130959:QCB130959 PSD130959:PSF130959 PIH130959:PIJ130959 OYL130959:OYN130959 OOP130959:OOR130959 OET130959:OEV130959 NUX130959:NUZ130959 NLB130959:NLD130959 NBF130959:NBH130959 MRJ130959:MRL130959 MHN130959:MHP130959 LXR130959:LXT130959 LNV130959:LNX130959 LDZ130959:LEB130959 KUD130959:KUF130959 KKH130959:KKJ130959 KAL130959:KAN130959 JQP130959:JQR130959 JGT130959:JGV130959 IWX130959:IWZ130959 INB130959:IND130959 IDF130959:IDH130959 HTJ130959:HTL130959 HJN130959:HJP130959 GZR130959:GZT130959 GPV130959:GPX130959 GFZ130959:GGB130959 FWD130959:FWF130959 FMH130959:FMJ130959 FCL130959:FCN130959 ESP130959:ESR130959 EIT130959:EIV130959 DYX130959:DYZ130959 DPB130959:DPD130959 DFF130959:DFH130959 CVJ130959:CVL130959 CLN130959:CLP130959 CBR130959:CBT130959 BRV130959:BRX130959 BHZ130959:BIB130959 AYD130959:AYF130959 AOH130959:AOJ130959 AEL130959:AEN130959 UP130959:UR130959 KT130959:KV130959 AX130959:AZ130959 WXF65423:WXH65423 WNJ65423:WNL65423 WDN65423:WDP65423 VTR65423:VTT65423 VJV65423:VJX65423 UZZ65423:VAB65423 UQD65423:UQF65423 UGH65423:UGJ65423 TWL65423:TWN65423 TMP65423:TMR65423 TCT65423:TCV65423 SSX65423:SSZ65423 SJB65423:SJD65423 RZF65423:RZH65423 RPJ65423:RPL65423 RFN65423:RFP65423 QVR65423:QVT65423 QLV65423:QLX65423 QBZ65423:QCB65423 PSD65423:PSF65423 PIH65423:PIJ65423 OYL65423:OYN65423 OOP65423:OOR65423 OET65423:OEV65423 NUX65423:NUZ65423 NLB65423:NLD65423 NBF65423:NBH65423 MRJ65423:MRL65423 MHN65423:MHP65423 LXR65423:LXT65423 LNV65423:LNX65423 LDZ65423:LEB65423 KUD65423:KUF65423 KKH65423:KKJ65423 KAL65423:KAN65423 JQP65423:JQR65423 JGT65423:JGV65423 IWX65423:IWZ65423 INB65423:IND65423 IDF65423:IDH65423 HTJ65423:HTL65423 HJN65423:HJP65423 GZR65423:GZT65423 GPV65423:GPX65423 GFZ65423:GGB65423 FWD65423:FWF65423 FMH65423:FMJ65423 FCL65423:FCN65423 ESP65423:ESR65423 EIT65423:EIV65423 DYX65423:DYZ65423 DPB65423:DPD65423 DFF65423:DFH65423 CVJ65423:CVL65423 CLN65423:CLP65423 CBR65423:CBT65423 BRV65423:BRX65423 BHZ65423:BIB65423 AYD65423:AYF65423 AOH65423:AOJ65423 AEL65423:AEN65423 UP65423:UR65423 KT65423:KV65423 AX65423:AZ65423 WXF30:WXH30 WNJ30:WNL30 WDN30:WDP30 VTR30:VTT30 VJV30:VJX30 UZZ30:VAB30 UQD30:UQF30 UGH30:UGJ30 TWL30:TWN30 TMP30:TMR30 TCT30:TCV30 SSX30:SSZ30 SJB30:SJD30 RZF30:RZH30 RPJ30:RPL30 RFN30:RFP30 QVR30:QVT30 QLV30:QLX30 QBZ30:QCB30 PSD30:PSF30 PIH30:PIJ30 OYL30:OYN30 OOP30:OOR30 OET30:OEV30 NUX30:NUZ30 NLB30:NLD30 NBF30:NBH30 MRJ30:MRL30 MHN30:MHP30 LXR30:LXT30 LNV30:LNX30 LDZ30:LEB30 KUD30:KUF30 KKH30:KKJ30 KAL30:KAN30 JQP30:JQR30 JGT30:JGV30 IWX30:IWZ30 INB30:IND30 IDF30:IDH30 HTJ30:HTL30 HJN30:HJP30 GZR30:GZT30 GPV30:GPX30 GFZ30:GGB30 FWD30:FWF30 FMH30:FMJ30 FCL30:FCN30 ESP30:ESR30 EIT30:EIV30 DYX30:DYZ30 DPB30:DPD30 DFF30:DFH30 CVJ30:CVL30 CLN30:CLP30 CBR30:CBT30 BRV30:BRX30 BHZ30:BIB30 AYD30:AYF30 AOH30:AOJ30 AEL30:AEN30 UP30:UR30 KT30:KV30">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de Ayuntamiento describe el número de regidores asistente, ingresarlo en éste campo el dato." sqref="WXF982925:WXH982925 WNJ982925:WNL982925 WDN982925:WDP982925 VTR982925:VTT982925 VJV982925:VJX982925 UZZ982925:VAB982925 UQD982925:UQF982925 UGH982925:UGJ982925 TWL982925:TWN982925 TMP982925:TMR982925 TCT982925:TCV982925 SSX982925:SSZ982925 SJB982925:SJD982925 RZF982925:RZH982925 RPJ982925:RPL982925 RFN982925:RFP982925 QVR982925:QVT982925 QLV982925:QLX982925 QBZ982925:QCB982925 PSD982925:PSF982925 PIH982925:PIJ982925 OYL982925:OYN982925 OOP982925:OOR982925 OET982925:OEV982925 NUX982925:NUZ982925 NLB982925:NLD982925 NBF982925:NBH982925 MRJ982925:MRL982925 MHN982925:MHP982925 LXR982925:LXT982925 LNV982925:LNX982925 LDZ982925:LEB982925 KUD982925:KUF982925 KKH982925:KKJ982925 KAL982925:KAN982925 JQP982925:JQR982925 JGT982925:JGV982925 IWX982925:IWZ982925 INB982925:IND982925 IDF982925:IDH982925 HTJ982925:HTL982925 HJN982925:HJP982925 GZR982925:GZT982925 GPV982925:GPX982925 GFZ982925:GGB982925 FWD982925:FWF982925 FMH982925:FMJ982925 FCL982925:FCN982925 ESP982925:ESR982925 EIT982925:EIV982925 DYX982925:DYZ982925 DPB982925:DPD982925 DFF982925:DFH982925 CVJ982925:CVL982925 CLN982925:CLP982925 CBR982925:CBT982925 BRV982925:BRX982925 BHZ982925:BIB982925 AYD982925:AYF982925 AOH982925:AOJ982925 AEL982925:AEN982925 UP982925:UR982925 KT982925:KV982925 AX982925:AZ982925 WXF917389:WXH917389 WNJ917389:WNL917389 WDN917389:WDP917389 VTR917389:VTT917389 VJV917389:VJX917389 UZZ917389:VAB917389 UQD917389:UQF917389 UGH917389:UGJ917389 TWL917389:TWN917389 TMP917389:TMR917389 TCT917389:TCV917389 SSX917389:SSZ917389 SJB917389:SJD917389 RZF917389:RZH917389 RPJ917389:RPL917389 RFN917389:RFP917389 QVR917389:QVT917389 QLV917389:QLX917389 QBZ917389:QCB917389 PSD917389:PSF917389 PIH917389:PIJ917389 OYL917389:OYN917389 OOP917389:OOR917389 OET917389:OEV917389 NUX917389:NUZ917389 NLB917389:NLD917389 NBF917389:NBH917389 MRJ917389:MRL917389 MHN917389:MHP917389 LXR917389:LXT917389 LNV917389:LNX917389 LDZ917389:LEB917389 KUD917389:KUF917389 KKH917389:KKJ917389 KAL917389:KAN917389 JQP917389:JQR917389 JGT917389:JGV917389 IWX917389:IWZ917389 INB917389:IND917389 IDF917389:IDH917389 HTJ917389:HTL917389 HJN917389:HJP917389 GZR917389:GZT917389 GPV917389:GPX917389 GFZ917389:GGB917389 FWD917389:FWF917389 FMH917389:FMJ917389 FCL917389:FCN917389 ESP917389:ESR917389 EIT917389:EIV917389 DYX917389:DYZ917389 DPB917389:DPD917389 DFF917389:DFH917389 CVJ917389:CVL917389 CLN917389:CLP917389 CBR917389:CBT917389 BRV917389:BRX917389 BHZ917389:BIB917389 AYD917389:AYF917389 AOH917389:AOJ917389 AEL917389:AEN917389 UP917389:UR917389 KT917389:KV917389 AX917389:AZ917389 WXF851853:WXH851853 WNJ851853:WNL851853 WDN851853:WDP851853 VTR851853:VTT851853 VJV851853:VJX851853 UZZ851853:VAB851853 UQD851853:UQF851853 UGH851853:UGJ851853 TWL851853:TWN851853 TMP851853:TMR851853 TCT851853:TCV851853 SSX851853:SSZ851853 SJB851853:SJD851853 RZF851853:RZH851853 RPJ851853:RPL851853 RFN851853:RFP851853 QVR851853:QVT851853 QLV851853:QLX851853 QBZ851853:QCB851853 PSD851853:PSF851853 PIH851853:PIJ851853 OYL851853:OYN851853 OOP851853:OOR851853 OET851853:OEV851853 NUX851853:NUZ851853 NLB851853:NLD851853 NBF851853:NBH851853 MRJ851853:MRL851853 MHN851853:MHP851853 LXR851853:LXT851853 LNV851853:LNX851853 LDZ851853:LEB851853 KUD851853:KUF851853 KKH851853:KKJ851853 KAL851853:KAN851853 JQP851853:JQR851853 JGT851853:JGV851853 IWX851853:IWZ851853 INB851853:IND851853 IDF851853:IDH851853 HTJ851853:HTL851853 HJN851853:HJP851853 GZR851853:GZT851853 GPV851853:GPX851853 GFZ851853:GGB851853 FWD851853:FWF851853 FMH851853:FMJ851853 FCL851853:FCN851853 ESP851853:ESR851853 EIT851853:EIV851853 DYX851853:DYZ851853 DPB851853:DPD851853 DFF851853:DFH851853 CVJ851853:CVL851853 CLN851853:CLP851853 CBR851853:CBT851853 BRV851853:BRX851853 BHZ851853:BIB851853 AYD851853:AYF851853 AOH851853:AOJ851853 AEL851853:AEN851853 UP851853:UR851853 KT851853:KV851853 AX851853:AZ851853 WXF786317:WXH786317 WNJ786317:WNL786317 WDN786317:WDP786317 VTR786317:VTT786317 VJV786317:VJX786317 UZZ786317:VAB786317 UQD786317:UQF786317 UGH786317:UGJ786317 TWL786317:TWN786317 TMP786317:TMR786317 TCT786317:TCV786317 SSX786317:SSZ786317 SJB786317:SJD786317 RZF786317:RZH786317 RPJ786317:RPL786317 RFN786317:RFP786317 QVR786317:QVT786317 QLV786317:QLX786317 QBZ786317:QCB786317 PSD786317:PSF786317 PIH786317:PIJ786317 OYL786317:OYN786317 OOP786317:OOR786317 OET786317:OEV786317 NUX786317:NUZ786317 NLB786317:NLD786317 NBF786317:NBH786317 MRJ786317:MRL786317 MHN786317:MHP786317 LXR786317:LXT786317 LNV786317:LNX786317 LDZ786317:LEB786317 KUD786317:KUF786317 KKH786317:KKJ786317 KAL786317:KAN786317 JQP786317:JQR786317 JGT786317:JGV786317 IWX786317:IWZ786317 INB786317:IND786317 IDF786317:IDH786317 HTJ786317:HTL786317 HJN786317:HJP786317 GZR786317:GZT786317 GPV786317:GPX786317 GFZ786317:GGB786317 FWD786317:FWF786317 FMH786317:FMJ786317 FCL786317:FCN786317 ESP786317:ESR786317 EIT786317:EIV786317 DYX786317:DYZ786317 DPB786317:DPD786317 DFF786317:DFH786317 CVJ786317:CVL786317 CLN786317:CLP786317 CBR786317:CBT786317 BRV786317:BRX786317 BHZ786317:BIB786317 AYD786317:AYF786317 AOH786317:AOJ786317 AEL786317:AEN786317 UP786317:UR786317 KT786317:KV786317 AX786317:AZ786317 WXF720781:WXH720781 WNJ720781:WNL720781 WDN720781:WDP720781 VTR720781:VTT720781 VJV720781:VJX720781 UZZ720781:VAB720781 UQD720781:UQF720781 UGH720781:UGJ720781 TWL720781:TWN720781 TMP720781:TMR720781 TCT720781:TCV720781 SSX720781:SSZ720781 SJB720781:SJD720781 RZF720781:RZH720781 RPJ720781:RPL720781 RFN720781:RFP720781 QVR720781:QVT720781 QLV720781:QLX720781 QBZ720781:QCB720781 PSD720781:PSF720781 PIH720781:PIJ720781 OYL720781:OYN720781 OOP720781:OOR720781 OET720781:OEV720781 NUX720781:NUZ720781 NLB720781:NLD720781 NBF720781:NBH720781 MRJ720781:MRL720781 MHN720781:MHP720781 LXR720781:LXT720781 LNV720781:LNX720781 LDZ720781:LEB720781 KUD720781:KUF720781 KKH720781:KKJ720781 KAL720781:KAN720781 JQP720781:JQR720781 JGT720781:JGV720781 IWX720781:IWZ720781 INB720781:IND720781 IDF720781:IDH720781 HTJ720781:HTL720781 HJN720781:HJP720781 GZR720781:GZT720781 GPV720781:GPX720781 GFZ720781:GGB720781 FWD720781:FWF720781 FMH720781:FMJ720781 FCL720781:FCN720781 ESP720781:ESR720781 EIT720781:EIV720781 DYX720781:DYZ720781 DPB720781:DPD720781 DFF720781:DFH720781 CVJ720781:CVL720781 CLN720781:CLP720781 CBR720781:CBT720781 BRV720781:BRX720781 BHZ720781:BIB720781 AYD720781:AYF720781 AOH720781:AOJ720781 AEL720781:AEN720781 UP720781:UR720781 KT720781:KV720781 AX720781:AZ720781 WXF655245:WXH655245 WNJ655245:WNL655245 WDN655245:WDP655245 VTR655245:VTT655245 VJV655245:VJX655245 UZZ655245:VAB655245 UQD655245:UQF655245 UGH655245:UGJ655245 TWL655245:TWN655245 TMP655245:TMR655245 TCT655245:TCV655245 SSX655245:SSZ655245 SJB655245:SJD655245 RZF655245:RZH655245 RPJ655245:RPL655245 RFN655245:RFP655245 QVR655245:QVT655245 QLV655245:QLX655245 QBZ655245:QCB655245 PSD655245:PSF655245 PIH655245:PIJ655245 OYL655245:OYN655245 OOP655245:OOR655245 OET655245:OEV655245 NUX655245:NUZ655245 NLB655245:NLD655245 NBF655245:NBH655245 MRJ655245:MRL655245 MHN655245:MHP655245 LXR655245:LXT655245 LNV655245:LNX655245 LDZ655245:LEB655245 KUD655245:KUF655245 KKH655245:KKJ655245 KAL655245:KAN655245 JQP655245:JQR655245 JGT655245:JGV655245 IWX655245:IWZ655245 INB655245:IND655245 IDF655245:IDH655245 HTJ655245:HTL655245 HJN655245:HJP655245 GZR655245:GZT655245 GPV655245:GPX655245 GFZ655245:GGB655245 FWD655245:FWF655245 FMH655245:FMJ655245 FCL655245:FCN655245 ESP655245:ESR655245 EIT655245:EIV655245 DYX655245:DYZ655245 DPB655245:DPD655245 DFF655245:DFH655245 CVJ655245:CVL655245 CLN655245:CLP655245 CBR655245:CBT655245 BRV655245:BRX655245 BHZ655245:BIB655245 AYD655245:AYF655245 AOH655245:AOJ655245 AEL655245:AEN655245 UP655245:UR655245 KT655245:KV655245 AX655245:AZ655245 WXF589709:WXH589709 WNJ589709:WNL589709 WDN589709:WDP589709 VTR589709:VTT589709 VJV589709:VJX589709 UZZ589709:VAB589709 UQD589709:UQF589709 UGH589709:UGJ589709 TWL589709:TWN589709 TMP589709:TMR589709 TCT589709:TCV589709 SSX589709:SSZ589709 SJB589709:SJD589709 RZF589709:RZH589709 RPJ589709:RPL589709 RFN589709:RFP589709 QVR589709:QVT589709 QLV589709:QLX589709 QBZ589709:QCB589709 PSD589709:PSF589709 PIH589709:PIJ589709 OYL589709:OYN589709 OOP589709:OOR589709 OET589709:OEV589709 NUX589709:NUZ589709 NLB589709:NLD589709 NBF589709:NBH589709 MRJ589709:MRL589709 MHN589709:MHP589709 LXR589709:LXT589709 LNV589709:LNX589709 LDZ589709:LEB589709 KUD589709:KUF589709 KKH589709:KKJ589709 KAL589709:KAN589709 JQP589709:JQR589709 JGT589709:JGV589709 IWX589709:IWZ589709 INB589709:IND589709 IDF589709:IDH589709 HTJ589709:HTL589709 HJN589709:HJP589709 GZR589709:GZT589709 GPV589709:GPX589709 GFZ589709:GGB589709 FWD589709:FWF589709 FMH589709:FMJ589709 FCL589709:FCN589709 ESP589709:ESR589709 EIT589709:EIV589709 DYX589709:DYZ589709 DPB589709:DPD589709 DFF589709:DFH589709 CVJ589709:CVL589709 CLN589709:CLP589709 CBR589709:CBT589709 BRV589709:BRX589709 BHZ589709:BIB589709 AYD589709:AYF589709 AOH589709:AOJ589709 AEL589709:AEN589709 UP589709:UR589709 KT589709:KV589709 AX589709:AZ589709 WXF524173:WXH524173 WNJ524173:WNL524173 WDN524173:WDP524173 VTR524173:VTT524173 VJV524173:VJX524173 UZZ524173:VAB524173 UQD524173:UQF524173 UGH524173:UGJ524173 TWL524173:TWN524173 TMP524173:TMR524173 TCT524173:TCV524173 SSX524173:SSZ524173 SJB524173:SJD524173 RZF524173:RZH524173 RPJ524173:RPL524173 RFN524173:RFP524173 QVR524173:QVT524173 QLV524173:QLX524173 QBZ524173:QCB524173 PSD524173:PSF524173 PIH524173:PIJ524173 OYL524173:OYN524173 OOP524173:OOR524173 OET524173:OEV524173 NUX524173:NUZ524173 NLB524173:NLD524173 NBF524173:NBH524173 MRJ524173:MRL524173 MHN524173:MHP524173 LXR524173:LXT524173 LNV524173:LNX524173 LDZ524173:LEB524173 KUD524173:KUF524173 KKH524173:KKJ524173 KAL524173:KAN524173 JQP524173:JQR524173 JGT524173:JGV524173 IWX524173:IWZ524173 INB524173:IND524173 IDF524173:IDH524173 HTJ524173:HTL524173 HJN524173:HJP524173 GZR524173:GZT524173 GPV524173:GPX524173 GFZ524173:GGB524173 FWD524173:FWF524173 FMH524173:FMJ524173 FCL524173:FCN524173 ESP524173:ESR524173 EIT524173:EIV524173 DYX524173:DYZ524173 DPB524173:DPD524173 DFF524173:DFH524173 CVJ524173:CVL524173 CLN524173:CLP524173 CBR524173:CBT524173 BRV524173:BRX524173 BHZ524173:BIB524173 AYD524173:AYF524173 AOH524173:AOJ524173 AEL524173:AEN524173 UP524173:UR524173 KT524173:KV524173 AX524173:AZ524173 WXF458637:WXH458637 WNJ458637:WNL458637 WDN458637:WDP458637 VTR458637:VTT458637 VJV458637:VJX458637 UZZ458637:VAB458637 UQD458637:UQF458637 UGH458637:UGJ458637 TWL458637:TWN458637 TMP458637:TMR458637 TCT458637:TCV458637 SSX458637:SSZ458637 SJB458637:SJD458637 RZF458637:RZH458637 RPJ458637:RPL458637 RFN458637:RFP458637 QVR458637:QVT458637 QLV458637:QLX458637 QBZ458637:QCB458637 PSD458637:PSF458637 PIH458637:PIJ458637 OYL458637:OYN458637 OOP458637:OOR458637 OET458637:OEV458637 NUX458637:NUZ458637 NLB458637:NLD458637 NBF458637:NBH458637 MRJ458637:MRL458637 MHN458637:MHP458637 LXR458637:LXT458637 LNV458637:LNX458637 LDZ458637:LEB458637 KUD458637:KUF458637 KKH458637:KKJ458637 KAL458637:KAN458637 JQP458637:JQR458637 JGT458637:JGV458637 IWX458637:IWZ458637 INB458637:IND458637 IDF458637:IDH458637 HTJ458637:HTL458637 HJN458637:HJP458637 GZR458637:GZT458637 GPV458637:GPX458637 GFZ458637:GGB458637 FWD458637:FWF458637 FMH458637:FMJ458637 FCL458637:FCN458637 ESP458637:ESR458637 EIT458637:EIV458637 DYX458637:DYZ458637 DPB458637:DPD458637 DFF458637:DFH458637 CVJ458637:CVL458637 CLN458637:CLP458637 CBR458637:CBT458637 BRV458637:BRX458637 BHZ458637:BIB458637 AYD458637:AYF458637 AOH458637:AOJ458637 AEL458637:AEN458637 UP458637:UR458637 KT458637:KV458637 AX458637:AZ458637 WXF393101:WXH393101 WNJ393101:WNL393101 WDN393101:WDP393101 VTR393101:VTT393101 VJV393101:VJX393101 UZZ393101:VAB393101 UQD393101:UQF393101 UGH393101:UGJ393101 TWL393101:TWN393101 TMP393101:TMR393101 TCT393101:TCV393101 SSX393101:SSZ393101 SJB393101:SJD393101 RZF393101:RZH393101 RPJ393101:RPL393101 RFN393101:RFP393101 QVR393101:QVT393101 QLV393101:QLX393101 QBZ393101:QCB393101 PSD393101:PSF393101 PIH393101:PIJ393101 OYL393101:OYN393101 OOP393101:OOR393101 OET393101:OEV393101 NUX393101:NUZ393101 NLB393101:NLD393101 NBF393101:NBH393101 MRJ393101:MRL393101 MHN393101:MHP393101 LXR393101:LXT393101 LNV393101:LNX393101 LDZ393101:LEB393101 KUD393101:KUF393101 KKH393101:KKJ393101 KAL393101:KAN393101 JQP393101:JQR393101 JGT393101:JGV393101 IWX393101:IWZ393101 INB393101:IND393101 IDF393101:IDH393101 HTJ393101:HTL393101 HJN393101:HJP393101 GZR393101:GZT393101 GPV393101:GPX393101 GFZ393101:GGB393101 FWD393101:FWF393101 FMH393101:FMJ393101 FCL393101:FCN393101 ESP393101:ESR393101 EIT393101:EIV393101 DYX393101:DYZ393101 DPB393101:DPD393101 DFF393101:DFH393101 CVJ393101:CVL393101 CLN393101:CLP393101 CBR393101:CBT393101 BRV393101:BRX393101 BHZ393101:BIB393101 AYD393101:AYF393101 AOH393101:AOJ393101 AEL393101:AEN393101 UP393101:UR393101 KT393101:KV393101 AX393101:AZ393101 WXF327565:WXH327565 WNJ327565:WNL327565 WDN327565:WDP327565 VTR327565:VTT327565 VJV327565:VJX327565 UZZ327565:VAB327565 UQD327565:UQF327565 UGH327565:UGJ327565 TWL327565:TWN327565 TMP327565:TMR327565 TCT327565:TCV327565 SSX327565:SSZ327565 SJB327565:SJD327565 RZF327565:RZH327565 RPJ327565:RPL327565 RFN327565:RFP327565 QVR327565:QVT327565 QLV327565:QLX327565 QBZ327565:QCB327565 PSD327565:PSF327565 PIH327565:PIJ327565 OYL327565:OYN327565 OOP327565:OOR327565 OET327565:OEV327565 NUX327565:NUZ327565 NLB327565:NLD327565 NBF327565:NBH327565 MRJ327565:MRL327565 MHN327565:MHP327565 LXR327565:LXT327565 LNV327565:LNX327565 LDZ327565:LEB327565 KUD327565:KUF327565 KKH327565:KKJ327565 KAL327565:KAN327565 JQP327565:JQR327565 JGT327565:JGV327565 IWX327565:IWZ327565 INB327565:IND327565 IDF327565:IDH327565 HTJ327565:HTL327565 HJN327565:HJP327565 GZR327565:GZT327565 GPV327565:GPX327565 GFZ327565:GGB327565 FWD327565:FWF327565 FMH327565:FMJ327565 FCL327565:FCN327565 ESP327565:ESR327565 EIT327565:EIV327565 DYX327565:DYZ327565 DPB327565:DPD327565 DFF327565:DFH327565 CVJ327565:CVL327565 CLN327565:CLP327565 CBR327565:CBT327565 BRV327565:BRX327565 BHZ327565:BIB327565 AYD327565:AYF327565 AOH327565:AOJ327565 AEL327565:AEN327565 UP327565:UR327565 KT327565:KV327565 AX327565:AZ327565 WXF262029:WXH262029 WNJ262029:WNL262029 WDN262029:WDP262029 VTR262029:VTT262029 VJV262029:VJX262029 UZZ262029:VAB262029 UQD262029:UQF262029 UGH262029:UGJ262029 TWL262029:TWN262029 TMP262029:TMR262029 TCT262029:TCV262029 SSX262029:SSZ262029 SJB262029:SJD262029 RZF262029:RZH262029 RPJ262029:RPL262029 RFN262029:RFP262029 QVR262029:QVT262029 QLV262029:QLX262029 QBZ262029:QCB262029 PSD262029:PSF262029 PIH262029:PIJ262029 OYL262029:OYN262029 OOP262029:OOR262029 OET262029:OEV262029 NUX262029:NUZ262029 NLB262029:NLD262029 NBF262029:NBH262029 MRJ262029:MRL262029 MHN262029:MHP262029 LXR262029:LXT262029 LNV262029:LNX262029 LDZ262029:LEB262029 KUD262029:KUF262029 KKH262029:KKJ262029 KAL262029:KAN262029 JQP262029:JQR262029 JGT262029:JGV262029 IWX262029:IWZ262029 INB262029:IND262029 IDF262029:IDH262029 HTJ262029:HTL262029 HJN262029:HJP262029 GZR262029:GZT262029 GPV262029:GPX262029 GFZ262029:GGB262029 FWD262029:FWF262029 FMH262029:FMJ262029 FCL262029:FCN262029 ESP262029:ESR262029 EIT262029:EIV262029 DYX262029:DYZ262029 DPB262029:DPD262029 DFF262029:DFH262029 CVJ262029:CVL262029 CLN262029:CLP262029 CBR262029:CBT262029 BRV262029:BRX262029 BHZ262029:BIB262029 AYD262029:AYF262029 AOH262029:AOJ262029 AEL262029:AEN262029 UP262029:UR262029 KT262029:KV262029 AX262029:AZ262029 WXF196493:WXH196493 WNJ196493:WNL196493 WDN196493:WDP196493 VTR196493:VTT196493 VJV196493:VJX196493 UZZ196493:VAB196493 UQD196493:UQF196493 UGH196493:UGJ196493 TWL196493:TWN196493 TMP196493:TMR196493 TCT196493:TCV196493 SSX196493:SSZ196493 SJB196493:SJD196493 RZF196493:RZH196493 RPJ196493:RPL196493 RFN196493:RFP196493 QVR196493:QVT196493 QLV196493:QLX196493 QBZ196493:QCB196493 PSD196493:PSF196493 PIH196493:PIJ196493 OYL196493:OYN196493 OOP196493:OOR196493 OET196493:OEV196493 NUX196493:NUZ196493 NLB196493:NLD196493 NBF196493:NBH196493 MRJ196493:MRL196493 MHN196493:MHP196493 LXR196493:LXT196493 LNV196493:LNX196493 LDZ196493:LEB196493 KUD196493:KUF196493 KKH196493:KKJ196493 KAL196493:KAN196493 JQP196493:JQR196493 JGT196493:JGV196493 IWX196493:IWZ196493 INB196493:IND196493 IDF196493:IDH196493 HTJ196493:HTL196493 HJN196493:HJP196493 GZR196493:GZT196493 GPV196493:GPX196493 GFZ196493:GGB196493 FWD196493:FWF196493 FMH196493:FMJ196493 FCL196493:FCN196493 ESP196493:ESR196493 EIT196493:EIV196493 DYX196493:DYZ196493 DPB196493:DPD196493 DFF196493:DFH196493 CVJ196493:CVL196493 CLN196493:CLP196493 CBR196493:CBT196493 BRV196493:BRX196493 BHZ196493:BIB196493 AYD196493:AYF196493 AOH196493:AOJ196493 AEL196493:AEN196493 UP196493:UR196493 KT196493:KV196493 AX196493:AZ196493 WXF130957:WXH130957 WNJ130957:WNL130957 WDN130957:WDP130957 VTR130957:VTT130957 VJV130957:VJX130957 UZZ130957:VAB130957 UQD130957:UQF130957 UGH130957:UGJ130957 TWL130957:TWN130957 TMP130957:TMR130957 TCT130957:TCV130957 SSX130957:SSZ130957 SJB130957:SJD130957 RZF130957:RZH130957 RPJ130957:RPL130957 RFN130957:RFP130957 QVR130957:QVT130957 QLV130957:QLX130957 QBZ130957:QCB130957 PSD130957:PSF130957 PIH130957:PIJ130957 OYL130957:OYN130957 OOP130957:OOR130957 OET130957:OEV130957 NUX130957:NUZ130957 NLB130957:NLD130957 NBF130957:NBH130957 MRJ130957:MRL130957 MHN130957:MHP130957 LXR130957:LXT130957 LNV130957:LNX130957 LDZ130957:LEB130957 KUD130957:KUF130957 KKH130957:KKJ130957 KAL130957:KAN130957 JQP130957:JQR130957 JGT130957:JGV130957 IWX130957:IWZ130957 INB130957:IND130957 IDF130957:IDH130957 HTJ130957:HTL130957 HJN130957:HJP130957 GZR130957:GZT130957 GPV130957:GPX130957 GFZ130957:GGB130957 FWD130957:FWF130957 FMH130957:FMJ130957 FCL130957:FCN130957 ESP130957:ESR130957 EIT130957:EIV130957 DYX130957:DYZ130957 DPB130957:DPD130957 DFF130957:DFH130957 CVJ130957:CVL130957 CLN130957:CLP130957 CBR130957:CBT130957 BRV130957:BRX130957 BHZ130957:BIB130957 AYD130957:AYF130957 AOH130957:AOJ130957 AEL130957:AEN130957 UP130957:UR130957 KT130957:KV130957 AX130957:AZ130957 WXF65421:WXH65421 WNJ65421:WNL65421 WDN65421:WDP65421 VTR65421:VTT65421 VJV65421:VJX65421 UZZ65421:VAB65421 UQD65421:UQF65421 UGH65421:UGJ65421 TWL65421:TWN65421 TMP65421:TMR65421 TCT65421:TCV65421 SSX65421:SSZ65421 SJB65421:SJD65421 RZF65421:RZH65421 RPJ65421:RPL65421 RFN65421:RFP65421 QVR65421:QVT65421 QLV65421:QLX65421 QBZ65421:QCB65421 PSD65421:PSF65421 PIH65421:PIJ65421 OYL65421:OYN65421 OOP65421:OOR65421 OET65421:OEV65421 NUX65421:NUZ65421 NLB65421:NLD65421 NBF65421:NBH65421 MRJ65421:MRL65421 MHN65421:MHP65421 LXR65421:LXT65421 LNV65421:LNX65421 LDZ65421:LEB65421 KUD65421:KUF65421 KKH65421:KKJ65421 KAL65421:KAN65421 JQP65421:JQR65421 JGT65421:JGV65421 IWX65421:IWZ65421 INB65421:IND65421 IDF65421:IDH65421 HTJ65421:HTL65421 HJN65421:HJP65421 GZR65421:GZT65421 GPV65421:GPX65421 GFZ65421:GGB65421 FWD65421:FWF65421 FMH65421:FMJ65421 FCL65421:FCN65421 ESP65421:ESR65421 EIT65421:EIV65421 DYX65421:DYZ65421 DPB65421:DPD65421 DFF65421:DFH65421 CVJ65421:CVL65421 CLN65421:CLP65421 CBR65421:CBT65421 BRV65421:BRX65421 BHZ65421:BIB65421 AYD65421:AYF65421 AOH65421:AOJ65421 AEL65421:AEN65421 UP65421:UR65421 KT65421:KV65421 AX65421:AZ65421 WXF28:WXH28 WNJ28:WNL28 WDN28:WDP28 VTR28:VTT28 VJV28:VJX28 UZZ28:VAB28 UQD28:UQF28 UGH28:UGJ28 TWL28:TWN28 TMP28:TMR28 TCT28:TCV28 SSX28:SSZ28 SJB28:SJD28 RZF28:RZH28 RPJ28:RPL28 RFN28:RFP28 QVR28:QVT28 QLV28:QLX28 QBZ28:QCB28 PSD28:PSF28 PIH28:PIJ28 OYL28:OYN28 OOP28:OOR28 OET28:OEV28 NUX28:NUZ28 NLB28:NLD28 NBF28:NBH28 MRJ28:MRL28 MHN28:MHP28 LXR28:LXT28 LNV28:LNX28 LDZ28:LEB28 KUD28:KUF28 KKH28:KKJ28 KAL28:KAN28 JQP28:JQR28 JGT28:JGV28 IWX28:IWZ28 INB28:IND28 IDF28:IDH28 HTJ28:HTL28 HJN28:HJP28 GZR28:GZT28 GPV28:GPX28 GFZ28:GGB28 FWD28:FWF28 FMH28:FMJ28 FCL28:FCN28 ESP28:ESR28 EIT28:EIV28 DYX28:DYZ28 DPB28:DPD28 DFF28:DFH28 CVJ28:CVL28 CLN28:CLP28 CBR28:CBT28 BRV28:BRX28 BHZ28:BIB28 AYD28:AYF28 AOH28:AOJ28 AEL28:AEN28 UP28:UR28 KT28:KV28">
      <formula1>0</formula1>
      <formula2>30</formula2>
    </dataValidation>
    <dataValidation type="whole" operator="equal" allowBlank="1" showInputMessage="1" showErrorMessage="1" errorTitle="El documento es normal" error="Valor no valido" prompt="El Municipio en los docuemtnos remitodos anexa éste formato, capturar 1 si se requiere seleccionar esta opción." sqref="WXH982955 VAB982955 UQF982955 UGJ982955 TWN982955 TMR982955 TCV982955 SSZ982955 SJD982955 RZH982955 RPL982955 RFP982955 QVT982955 QLX982955 QCB982955 PSF982955 PIJ982955 OYN982955 OOR982955 OEV982955 NUZ982955 NLD982955 NBH982955 MRL982955 MHP982955 LXT982955 LNX982955 LEB982955 KUF982955 KKJ982955 KAN982955 JQR982955 JGV982955 IWZ982955 IND982955 IDH982955 HTL982955 HJP982955 GZT982955 GPX982955 GGB982955 FWF982955 FMJ982955 FCN982955 ESR982955 EIV982955 DYZ982955 DPD982955 DFH982955 CVL982955 CLP982955 CBT982955 BRX982955 BIB982955 AYF982955 AOJ982955 AEN982955 UR982955 KV982955 AZ982955 WXH917419 WNL917419 WDP917419 VTT917419 VJX917419 VAB917419 UQF917419 UGJ917419 TWN917419 TMR917419 TCV917419 SSZ917419 SJD917419 RZH917419 RPL917419 RFP917419 QVT917419 QLX917419 QCB917419 PSF917419 PIJ917419 OYN917419 OOR917419 OEV917419 NUZ917419 NLD917419 NBH917419 MRL917419 MHP917419 LXT917419 LNX917419 LEB917419 KUF917419 KKJ917419 KAN917419 JQR917419 JGV917419 IWZ917419 IND917419 IDH917419 HTL917419 HJP917419 GZT917419 GPX917419 GGB917419 FWF917419 FMJ917419 FCN917419 ESR917419 EIV917419 DYZ917419 DPD917419 DFH917419 CVL917419 CLP917419 CBT917419 BRX917419 BIB917419 AYF917419 AOJ917419 AEN917419 UR917419 KV917419 AZ917419 WXH851883 WNL851883 WDP851883 VTT851883 VJX851883 VAB851883 UQF851883 UGJ851883 TWN851883 TMR851883 TCV851883 SSZ851883 SJD851883 RZH851883 RPL851883 RFP851883 QVT851883 QLX851883 QCB851883 PSF851883 PIJ851883 OYN851883 OOR851883 OEV851883 NUZ851883 NLD851883 NBH851883 MRL851883 MHP851883 LXT851883 LNX851883 LEB851883 KUF851883 KKJ851883 KAN851883 JQR851883 JGV851883 IWZ851883 IND851883 IDH851883 HTL851883 HJP851883 GZT851883 GPX851883 GGB851883 FWF851883 FMJ851883 FCN851883 ESR851883 EIV851883 DYZ851883 DPD851883 DFH851883 CVL851883 CLP851883 CBT851883 BRX851883 BIB851883 AYF851883 AOJ851883 AEN851883 UR851883 KV851883 AZ851883 WXH786347 WNL786347 WDP786347 VTT786347 VJX786347 VAB786347 UQF786347 UGJ786347 TWN786347 TMR786347 TCV786347 SSZ786347 SJD786347 RZH786347 RPL786347 RFP786347 QVT786347 QLX786347 QCB786347 PSF786347 PIJ786347 OYN786347 OOR786347 OEV786347 NUZ786347 NLD786347 NBH786347 MRL786347 MHP786347 LXT786347 LNX786347 LEB786347 KUF786347 KKJ786347 KAN786347 JQR786347 JGV786347 IWZ786347 IND786347 IDH786347 HTL786347 HJP786347 GZT786347 GPX786347 GGB786347 FWF786347 FMJ786347 FCN786347 ESR786347 EIV786347 DYZ786347 DPD786347 DFH786347 CVL786347 CLP786347 CBT786347 BRX786347 BIB786347 AYF786347 AOJ786347 AEN786347 UR786347 KV786347 AZ786347 WXH720811 WNL720811 WDP720811 VTT720811 VJX720811 VAB720811 UQF720811 UGJ720811 TWN720811 TMR720811 TCV720811 SSZ720811 SJD720811 RZH720811 RPL720811 RFP720811 QVT720811 QLX720811 QCB720811 PSF720811 PIJ720811 OYN720811 OOR720811 OEV720811 NUZ720811 NLD720811 NBH720811 MRL720811 MHP720811 LXT720811 LNX720811 LEB720811 KUF720811 KKJ720811 KAN720811 JQR720811 JGV720811 IWZ720811 IND720811 IDH720811 HTL720811 HJP720811 GZT720811 GPX720811 GGB720811 FWF720811 FMJ720811 FCN720811 ESR720811 EIV720811 DYZ720811 DPD720811 DFH720811 CVL720811 CLP720811 CBT720811 BRX720811 BIB720811 AYF720811 AOJ720811 AEN720811 UR720811 KV720811 AZ720811 WXH655275 WNL655275 WDP655275 VTT655275 VJX655275 VAB655275 UQF655275 UGJ655275 TWN655275 TMR655275 TCV655275 SSZ655275 SJD655275 RZH655275 RPL655275 RFP655275 QVT655275 QLX655275 QCB655275 PSF655275 PIJ655275 OYN655275 OOR655275 OEV655275 NUZ655275 NLD655275 NBH655275 MRL655275 MHP655275 LXT655275 LNX655275 LEB655275 KUF655275 KKJ655275 KAN655275 JQR655275 JGV655275 IWZ655275 IND655275 IDH655275 HTL655275 HJP655275 GZT655275 GPX655275 GGB655275 FWF655275 FMJ655275 FCN655275 ESR655275 EIV655275 DYZ655275 DPD655275 DFH655275 CVL655275 CLP655275 CBT655275 BRX655275 BIB655275 AYF655275 AOJ655275 AEN655275 UR655275 KV655275 AZ655275 WXH589739 WNL589739 WDP589739 VTT589739 VJX589739 VAB589739 UQF589739 UGJ589739 TWN589739 TMR589739 TCV589739 SSZ589739 SJD589739 RZH589739 RPL589739 RFP589739 QVT589739 QLX589739 QCB589739 PSF589739 PIJ589739 OYN589739 OOR589739 OEV589739 NUZ589739 NLD589739 NBH589739 MRL589739 MHP589739 LXT589739 LNX589739 LEB589739 KUF589739 KKJ589739 KAN589739 JQR589739 JGV589739 IWZ589739 IND589739 IDH589739 HTL589739 HJP589739 GZT589739 GPX589739 GGB589739 FWF589739 FMJ589739 FCN589739 ESR589739 EIV589739 DYZ589739 DPD589739 DFH589739 CVL589739 CLP589739 CBT589739 BRX589739 BIB589739 AYF589739 AOJ589739 AEN589739 UR589739 KV589739 AZ589739 WXH524203 WNL524203 WDP524203 VTT524203 VJX524203 VAB524203 UQF524203 UGJ524203 TWN524203 TMR524203 TCV524203 SSZ524203 SJD524203 RZH524203 RPL524203 RFP524203 QVT524203 QLX524203 QCB524203 PSF524203 PIJ524203 OYN524203 OOR524203 OEV524203 NUZ524203 NLD524203 NBH524203 MRL524203 MHP524203 LXT524203 LNX524203 LEB524203 KUF524203 KKJ524203 KAN524203 JQR524203 JGV524203 IWZ524203 IND524203 IDH524203 HTL524203 HJP524203 GZT524203 GPX524203 GGB524203 FWF524203 FMJ524203 FCN524203 ESR524203 EIV524203 DYZ524203 DPD524203 DFH524203 CVL524203 CLP524203 CBT524203 BRX524203 BIB524203 AYF524203 AOJ524203 AEN524203 UR524203 KV524203 AZ524203 WXH458667 WNL458667 WDP458667 VTT458667 VJX458667 VAB458667 UQF458667 UGJ458667 TWN458667 TMR458667 TCV458667 SSZ458667 SJD458667 RZH458667 RPL458667 RFP458667 QVT458667 QLX458667 QCB458667 PSF458667 PIJ458667 OYN458667 OOR458667 OEV458667 NUZ458667 NLD458667 NBH458667 MRL458667 MHP458667 LXT458667 LNX458667 LEB458667 KUF458667 KKJ458667 KAN458667 JQR458667 JGV458667 IWZ458667 IND458667 IDH458667 HTL458667 HJP458667 GZT458667 GPX458667 GGB458667 FWF458667 FMJ458667 FCN458667 ESR458667 EIV458667 DYZ458667 DPD458667 DFH458667 CVL458667 CLP458667 CBT458667 BRX458667 BIB458667 AYF458667 AOJ458667 AEN458667 UR458667 KV458667 AZ458667 WXH393131 WNL393131 WDP393131 VTT393131 VJX393131 VAB393131 UQF393131 UGJ393131 TWN393131 TMR393131 TCV393131 SSZ393131 SJD393131 RZH393131 RPL393131 RFP393131 QVT393131 QLX393131 QCB393131 PSF393131 PIJ393131 OYN393131 OOR393131 OEV393131 NUZ393131 NLD393131 NBH393131 MRL393131 MHP393131 LXT393131 LNX393131 LEB393131 KUF393131 KKJ393131 KAN393131 JQR393131 JGV393131 IWZ393131 IND393131 IDH393131 HTL393131 HJP393131 GZT393131 GPX393131 GGB393131 FWF393131 FMJ393131 FCN393131 ESR393131 EIV393131 DYZ393131 DPD393131 DFH393131 CVL393131 CLP393131 CBT393131 BRX393131 BIB393131 AYF393131 AOJ393131 AEN393131 UR393131 KV393131 AZ393131 WXH327595 WNL327595 WDP327595 VTT327595 VJX327595 VAB327595 UQF327595 UGJ327595 TWN327595 TMR327595 TCV327595 SSZ327595 SJD327595 RZH327595 RPL327595 RFP327595 QVT327595 QLX327595 QCB327595 PSF327595 PIJ327595 OYN327595 OOR327595 OEV327595 NUZ327595 NLD327595 NBH327595 MRL327595 MHP327595 LXT327595 LNX327595 LEB327595 KUF327595 KKJ327595 KAN327595 JQR327595 JGV327595 IWZ327595 IND327595 IDH327595 HTL327595 HJP327595 GZT327595 GPX327595 GGB327595 FWF327595 FMJ327595 FCN327595 ESR327595 EIV327595 DYZ327595 DPD327595 DFH327595 CVL327595 CLP327595 CBT327595 BRX327595 BIB327595 AYF327595 AOJ327595 AEN327595 UR327595 KV327595 AZ327595 WXH262059 WNL262059 WDP262059 VTT262059 VJX262059 VAB262059 UQF262059 UGJ262059 TWN262059 TMR262059 TCV262059 SSZ262059 SJD262059 RZH262059 RPL262059 RFP262059 QVT262059 QLX262059 QCB262059 PSF262059 PIJ262059 OYN262059 OOR262059 OEV262059 NUZ262059 NLD262059 NBH262059 MRL262059 MHP262059 LXT262059 LNX262059 LEB262059 KUF262059 KKJ262059 KAN262059 JQR262059 JGV262059 IWZ262059 IND262059 IDH262059 HTL262059 HJP262059 GZT262059 GPX262059 GGB262059 FWF262059 FMJ262059 FCN262059 ESR262059 EIV262059 DYZ262059 DPD262059 DFH262059 CVL262059 CLP262059 CBT262059 BRX262059 BIB262059 AYF262059 AOJ262059 AEN262059 UR262059 KV262059 AZ262059 WXH196523 WNL196523 WDP196523 VTT196523 VJX196523 VAB196523 UQF196523 UGJ196523 TWN196523 TMR196523 TCV196523 SSZ196523 SJD196523 RZH196523 RPL196523 RFP196523 QVT196523 QLX196523 QCB196523 PSF196523 PIJ196523 OYN196523 OOR196523 OEV196523 NUZ196523 NLD196523 NBH196523 MRL196523 MHP196523 LXT196523 LNX196523 LEB196523 KUF196523 KKJ196523 KAN196523 JQR196523 JGV196523 IWZ196523 IND196523 IDH196523 HTL196523 HJP196523 GZT196523 GPX196523 GGB196523 FWF196523 FMJ196523 FCN196523 ESR196523 EIV196523 DYZ196523 DPD196523 DFH196523 CVL196523 CLP196523 CBT196523 BRX196523 BIB196523 AYF196523 AOJ196523 AEN196523 UR196523 KV196523 AZ196523 WXH130987 WNL130987 WDP130987 VTT130987 VJX130987 VAB130987 UQF130987 UGJ130987 TWN130987 TMR130987 TCV130987 SSZ130987 SJD130987 RZH130987 RPL130987 RFP130987 QVT130987 QLX130987 QCB130987 PSF130987 PIJ130987 OYN130987 OOR130987 OEV130987 NUZ130987 NLD130987 NBH130987 MRL130987 MHP130987 LXT130987 LNX130987 LEB130987 KUF130987 KKJ130987 KAN130987 JQR130987 JGV130987 IWZ130987 IND130987 IDH130987 HTL130987 HJP130987 GZT130987 GPX130987 GGB130987 FWF130987 FMJ130987 FCN130987 ESR130987 EIV130987 DYZ130987 DPD130987 DFH130987 CVL130987 CLP130987 CBT130987 BRX130987 BIB130987 AYF130987 AOJ130987 AEN130987 UR130987 KV130987 AZ130987 WXH65451 WNL65451 WDP65451 VTT65451 VJX65451 VAB65451 UQF65451 UGJ65451 TWN65451 TMR65451 TCV65451 SSZ65451 SJD65451 RZH65451 RPL65451 RFP65451 QVT65451 QLX65451 QCB65451 PSF65451 PIJ65451 OYN65451 OOR65451 OEV65451 NUZ65451 NLD65451 NBH65451 MRL65451 MHP65451 LXT65451 LNX65451 LEB65451 KUF65451 KKJ65451 KAN65451 JQR65451 JGV65451 IWZ65451 IND65451 IDH65451 HTL65451 HJP65451 GZT65451 GPX65451 GGB65451 FWF65451 FMJ65451 FCN65451 ESR65451 EIV65451 DYZ65451 DPD65451 DFH65451 CVL65451 CLP65451 CBT65451 BRX65451 BIB65451 AYF65451 AOJ65451 AEN65451 UR65451 KV65451 AZ65451 WXH982964 WNL982964 WDP982964 VTT982964 VJX982964 VAB982964 UQF982964 UGJ982964 TWN982964 TMR982964 TCV982964 SSZ982964 SJD982964 RZH982964 RPL982964 RFP982964 QVT982964 QLX982964 QCB982964 PSF982964 PIJ982964 OYN982964 OOR982964 OEV982964 NUZ982964 NLD982964 NBH982964 MRL982964 MHP982964 LXT982964 LNX982964 LEB982964 KUF982964 KKJ982964 KAN982964 JQR982964 JGV982964 IWZ982964 IND982964 IDH982964 HTL982964 HJP982964 GZT982964 GPX982964 GGB982964 FWF982964 FMJ982964 FCN982964 ESR982964 EIV982964 DYZ982964 DPD982964 DFH982964 CVL982964 CLP982964 CBT982964 BRX982964 BIB982964 AYF982964 AOJ982964 AEN982964 UR982964 KV982964 AZ982964 WXH917428 WNL917428 WDP917428 VTT917428 VJX917428 VAB917428 UQF917428 UGJ917428 TWN917428 TMR917428 TCV917428 SSZ917428 SJD917428 RZH917428 RPL917428 RFP917428 QVT917428 QLX917428 QCB917428 PSF917428 PIJ917428 OYN917428 OOR917428 OEV917428 NUZ917428 NLD917428 NBH917428 MRL917428 MHP917428 LXT917428 LNX917428 LEB917428 KUF917428 KKJ917428 KAN917428 JQR917428 JGV917428 IWZ917428 IND917428 IDH917428 HTL917428 HJP917428 GZT917428 GPX917428 GGB917428 FWF917428 FMJ917428 FCN917428 ESR917428 EIV917428 DYZ917428 DPD917428 DFH917428 CVL917428 CLP917428 CBT917428 BRX917428 BIB917428 AYF917428 AOJ917428 AEN917428 UR917428 KV917428 AZ917428 WXH851892 WNL851892 WDP851892 VTT851892 VJX851892 VAB851892 UQF851892 UGJ851892 TWN851892 TMR851892 TCV851892 SSZ851892 SJD851892 RZH851892 RPL851892 RFP851892 QVT851892 QLX851892 QCB851892 PSF851892 PIJ851892 OYN851892 OOR851892 OEV851892 NUZ851892 NLD851892 NBH851892 MRL851892 MHP851892 LXT851892 LNX851892 LEB851892 KUF851892 KKJ851892 KAN851892 JQR851892 JGV851892 IWZ851892 IND851892 IDH851892 HTL851892 HJP851892 GZT851892 GPX851892 GGB851892 FWF851892 FMJ851892 FCN851892 ESR851892 EIV851892 DYZ851892 DPD851892 DFH851892 CVL851892 CLP851892 CBT851892 BRX851892 BIB851892 AYF851892 AOJ851892 AEN851892 UR851892 KV851892 AZ851892 WXH786356 WNL786356 WDP786356 VTT786356 VJX786356 VAB786356 UQF786356 UGJ786356 TWN786356 TMR786356 TCV786356 SSZ786356 SJD786356 RZH786356 RPL786356 RFP786356 QVT786356 QLX786356 QCB786356 PSF786356 PIJ786356 OYN786356 OOR786356 OEV786356 NUZ786356 NLD786356 NBH786356 MRL786356 MHP786356 LXT786356 LNX786356 LEB786356 KUF786356 KKJ786356 KAN786356 JQR786356 JGV786356 IWZ786356 IND786356 IDH786356 HTL786356 HJP786356 GZT786356 GPX786356 GGB786356 FWF786356 FMJ786356 FCN786356 ESR786356 EIV786356 DYZ786356 DPD786356 DFH786356 CVL786356 CLP786356 CBT786356 BRX786356 BIB786356 AYF786356 AOJ786356 AEN786356 UR786356 KV786356 AZ786356 WXH720820 WNL720820 WDP720820 VTT720820 VJX720820 VAB720820 UQF720820 UGJ720820 TWN720820 TMR720820 TCV720820 SSZ720820 SJD720820 RZH720820 RPL720820 RFP720820 QVT720820 QLX720820 QCB720820 PSF720820 PIJ720820 OYN720820 OOR720820 OEV720820 NUZ720820 NLD720820 NBH720820 MRL720820 MHP720820 LXT720820 LNX720820 LEB720820 KUF720820 KKJ720820 KAN720820 JQR720820 JGV720820 IWZ720820 IND720820 IDH720820 HTL720820 HJP720820 GZT720820 GPX720820 GGB720820 FWF720820 FMJ720820 FCN720820 ESR720820 EIV720820 DYZ720820 DPD720820 DFH720820 CVL720820 CLP720820 CBT720820 BRX720820 BIB720820 AYF720820 AOJ720820 AEN720820 UR720820 KV720820 AZ720820 WXH655284 WNL655284 WDP655284 VTT655284 VJX655284 VAB655284 UQF655284 UGJ655284 TWN655284 TMR655284 TCV655284 SSZ655284 SJD655284 RZH655284 RPL655284 RFP655284 QVT655284 QLX655284 QCB655284 PSF655284 PIJ655284 OYN655284 OOR655284 OEV655284 NUZ655284 NLD655284 NBH655284 MRL655284 MHP655284 LXT655284 LNX655284 LEB655284 KUF655284 KKJ655284 KAN655284 JQR655284 JGV655284 IWZ655284 IND655284 IDH655284 HTL655284 HJP655284 GZT655284 GPX655284 GGB655284 FWF655284 FMJ655284 FCN655284 ESR655284 EIV655284 DYZ655284 DPD655284 DFH655284 CVL655284 CLP655284 CBT655284 BRX655284 BIB655284 AYF655284 AOJ655284 AEN655284 UR655284 KV655284 AZ655284 WXH589748 WNL589748 WDP589748 VTT589748 VJX589748 VAB589748 UQF589748 UGJ589748 TWN589748 TMR589748 TCV589748 SSZ589748 SJD589748 RZH589748 RPL589748 RFP589748 QVT589748 QLX589748 QCB589748 PSF589748 PIJ589748 OYN589748 OOR589748 OEV589748 NUZ589748 NLD589748 NBH589748 MRL589748 MHP589748 LXT589748 LNX589748 LEB589748 KUF589748 KKJ589748 KAN589748 JQR589748 JGV589748 IWZ589748 IND589748 IDH589748 HTL589748 HJP589748 GZT589748 GPX589748 GGB589748 FWF589748 FMJ589748 FCN589748 ESR589748 EIV589748 DYZ589748 DPD589748 DFH589748 CVL589748 CLP589748 CBT589748 BRX589748 BIB589748 AYF589748 AOJ589748 AEN589748 UR589748 KV589748 AZ589748 WXH524212 WNL524212 WDP524212 VTT524212 VJX524212 VAB524212 UQF524212 UGJ524212 TWN524212 TMR524212 TCV524212 SSZ524212 SJD524212 RZH524212 RPL524212 RFP524212 QVT524212 QLX524212 QCB524212 PSF524212 PIJ524212 OYN524212 OOR524212 OEV524212 NUZ524212 NLD524212 NBH524212 MRL524212 MHP524212 LXT524212 LNX524212 LEB524212 KUF524212 KKJ524212 KAN524212 JQR524212 JGV524212 IWZ524212 IND524212 IDH524212 HTL524212 HJP524212 GZT524212 GPX524212 GGB524212 FWF524212 FMJ524212 FCN524212 ESR524212 EIV524212 DYZ524212 DPD524212 DFH524212 CVL524212 CLP524212 CBT524212 BRX524212 BIB524212 AYF524212 AOJ524212 AEN524212 UR524212 KV524212 AZ524212 WXH458676 WNL458676 WDP458676 VTT458676 VJX458676 VAB458676 UQF458676 UGJ458676 TWN458676 TMR458676 TCV458676 SSZ458676 SJD458676 RZH458676 RPL458676 RFP458676 QVT458676 QLX458676 QCB458676 PSF458676 PIJ458676 OYN458676 OOR458676 OEV458676 NUZ458676 NLD458676 NBH458676 MRL458676 MHP458676 LXT458676 LNX458676 LEB458676 KUF458676 KKJ458676 KAN458676 JQR458676 JGV458676 IWZ458676 IND458676 IDH458676 HTL458676 HJP458676 GZT458676 GPX458676 GGB458676 FWF458676 FMJ458676 FCN458676 ESR458676 EIV458676 DYZ458676 DPD458676 DFH458676 CVL458676 CLP458676 CBT458676 BRX458676 BIB458676 AYF458676 AOJ458676 AEN458676 UR458676 KV458676 AZ458676 WXH393140 WNL393140 WDP393140 VTT393140 VJX393140 VAB393140 UQF393140 UGJ393140 TWN393140 TMR393140 TCV393140 SSZ393140 SJD393140 RZH393140 RPL393140 RFP393140 QVT393140 QLX393140 QCB393140 PSF393140 PIJ393140 OYN393140 OOR393140 OEV393140 NUZ393140 NLD393140 NBH393140 MRL393140 MHP393140 LXT393140 LNX393140 LEB393140 KUF393140 KKJ393140 KAN393140 JQR393140 JGV393140 IWZ393140 IND393140 IDH393140 HTL393140 HJP393140 GZT393140 GPX393140 GGB393140 FWF393140 FMJ393140 FCN393140 ESR393140 EIV393140 DYZ393140 DPD393140 DFH393140 CVL393140 CLP393140 CBT393140 BRX393140 BIB393140 AYF393140 AOJ393140 AEN393140 UR393140 KV393140 AZ393140 WXH327604 WNL327604 WDP327604 VTT327604 VJX327604 VAB327604 UQF327604 UGJ327604 TWN327604 TMR327604 TCV327604 SSZ327604 SJD327604 RZH327604 RPL327604 RFP327604 QVT327604 QLX327604 QCB327604 PSF327604 PIJ327604 OYN327604 OOR327604 OEV327604 NUZ327604 NLD327604 NBH327604 MRL327604 MHP327604 LXT327604 LNX327604 LEB327604 KUF327604 KKJ327604 KAN327604 JQR327604 JGV327604 IWZ327604 IND327604 IDH327604 HTL327604 HJP327604 GZT327604 GPX327604 GGB327604 FWF327604 FMJ327604 FCN327604 ESR327604 EIV327604 DYZ327604 DPD327604 DFH327604 CVL327604 CLP327604 CBT327604 BRX327604 BIB327604 AYF327604 AOJ327604 AEN327604 UR327604 KV327604 AZ327604 WXH262068 WNL262068 WDP262068 VTT262068 VJX262068 VAB262068 UQF262068 UGJ262068 TWN262068 TMR262068 TCV262068 SSZ262068 SJD262068 RZH262068 RPL262068 RFP262068 QVT262068 QLX262068 QCB262068 PSF262068 PIJ262068 OYN262068 OOR262068 OEV262068 NUZ262068 NLD262068 NBH262068 MRL262068 MHP262068 LXT262068 LNX262068 LEB262068 KUF262068 KKJ262068 KAN262068 JQR262068 JGV262068 IWZ262068 IND262068 IDH262068 HTL262068 HJP262068 GZT262068 GPX262068 GGB262068 FWF262068 FMJ262068 FCN262068 ESR262068 EIV262068 DYZ262068 DPD262068 DFH262068 CVL262068 CLP262068 CBT262068 BRX262068 BIB262068 AYF262068 AOJ262068 AEN262068 UR262068 KV262068 AZ262068 WXH196532 WNL196532 WDP196532 VTT196532 VJX196532 VAB196532 UQF196532 UGJ196532 TWN196532 TMR196532 TCV196532 SSZ196532 SJD196532 RZH196532 RPL196532 RFP196532 QVT196532 QLX196532 QCB196532 PSF196532 PIJ196532 OYN196532 OOR196532 OEV196532 NUZ196532 NLD196532 NBH196532 MRL196532 MHP196532 LXT196532 LNX196532 LEB196532 KUF196532 KKJ196532 KAN196532 JQR196532 JGV196532 IWZ196532 IND196532 IDH196532 HTL196532 HJP196532 GZT196532 GPX196532 GGB196532 FWF196532 FMJ196532 FCN196532 ESR196532 EIV196532 DYZ196532 DPD196532 DFH196532 CVL196532 CLP196532 CBT196532 BRX196532 BIB196532 AYF196532 AOJ196532 AEN196532 UR196532 KV196532 AZ196532 WXH130996 WNL130996 WDP130996 VTT130996 VJX130996 VAB130996 UQF130996 UGJ130996 TWN130996 TMR130996 TCV130996 SSZ130996 SJD130996 RZH130996 RPL130996 RFP130996 QVT130996 QLX130996 QCB130996 PSF130996 PIJ130996 OYN130996 OOR130996 OEV130996 NUZ130996 NLD130996 NBH130996 MRL130996 MHP130996 LXT130996 LNX130996 LEB130996 KUF130996 KKJ130996 KAN130996 JQR130996 JGV130996 IWZ130996 IND130996 IDH130996 HTL130996 HJP130996 GZT130996 GPX130996 GGB130996 FWF130996 FMJ130996 FCN130996 ESR130996 EIV130996 DYZ130996 DPD130996 DFH130996 CVL130996 CLP130996 CBT130996 BRX130996 BIB130996 AYF130996 AOJ130996 AEN130996 UR130996 KV130996 AZ130996 WXH65460 WNL65460 WDP65460 VTT65460 VJX65460 VAB65460 UQF65460 UGJ65460 TWN65460 TMR65460 TCV65460 SSZ65460 SJD65460 RZH65460 RPL65460 RFP65460 QVT65460 QLX65460 QCB65460 PSF65460 PIJ65460 OYN65460 OOR65460 OEV65460 NUZ65460 NLD65460 NBH65460 MRL65460 MHP65460 LXT65460 LNX65460 LEB65460 KUF65460 KKJ65460 KAN65460 JQR65460 JGV65460 IWZ65460 IND65460 IDH65460 HTL65460 HJP65460 GZT65460 GPX65460 GGB65460 FWF65460 FMJ65460 FCN65460 ESR65460 EIV65460 DYZ65460 DPD65460 DFH65460 CVL65460 CLP65460 CBT65460 BRX65460 BIB65460 AYF65460 AOJ65460 AEN65460 UR65460 KV65460 AZ65460 WWJ982955 WMN982955 WCR982955 VSV982955 VIZ982955 UZD982955 UPH982955 UFL982955 TVP982955 TLT982955 TBX982955 SSB982955 SIF982955 RYJ982955 RON982955 RER982955 QUV982955 QKZ982955 QBD982955 PRH982955 PHL982955 OXP982955 ONT982955 ODX982955 NUB982955 NKF982955 NAJ982955 MQN982955 MGR982955 LWV982955 LMZ982955 LDD982955 KTH982955 KJL982955 JZP982955 JPT982955 JFX982955 IWB982955 IMF982955 ICJ982955 HSN982955 HIR982955 GYV982955 GOZ982955 GFD982955 FVH982955 FLL982955 FBP982955 ERT982955 EHX982955 DYB982955 DOF982955 DEJ982955 CUN982955 CKR982955 CAV982955 BQZ982955 BHD982955 AXH982955 ANL982955 ADP982955 TT982955 JX982955 AB982955 WWJ917419 WMN917419 WCR917419 VSV917419 VIZ917419 UZD917419 UPH917419 UFL917419 TVP917419 TLT917419 TBX917419 SSB917419 SIF917419 RYJ917419 RON917419 RER917419 QUV917419 QKZ917419 QBD917419 PRH917419 PHL917419 OXP917419 ONT917419 ODX917419 NUB917419 NKF917419 NAJ917419 MQN917419 MGR917419 LWV917419 LMZ917419 LDD917419 KTH917419 KJL917419 JZP917419 JPT917419 JFX917419 IWB917419 IMF917419 ICJ917419 HSN917419 HIR917419 GYV917419 GOZ917419 GFD917419 FVH917419 FLL917419 FBP917419 ERT917419 EHX917419 DYB917419 DOF917419 DEJ917419 CUN917419 CKR917419 CAV917419 BQZ917419 BHD917419 AXH917419 ANL917419 ADP917419 TT917419 JX917419 AB917419 WWJ851883 WMN851883 WCR851883 VSV851883 VIZ851883 UZD851883 UPH851883 UFL851883 TVP851883 TLT851883 TBX851883 SSB851883 SIF851883 RYJ851883 RON851883 RER851883 QUV851883 QKZ851883 QBD851883 PRH851883 PHL851883 OXP851883 ONT851883 ODX851883 NUB851883 NKF851883 NAJ851883 MQN851883 MGR851883 LWV851883 LMZ851883 LDD851883 KTH851883 KJL851883 JZP851883 JPT851883 JFX851883 IWB851883 IMF851883 ICJ851883 HSN851883 HIR851883 GYV851883 GOZ851883 GFD851883 FVH851883 FLL851883 FBP851883 ERT851883 EHX851883 DYB851883 DOF851883 DEJ851883 CUN851883 CKR851883 CAV851883 BQZ851883 BHD851883 AXH851883 ANL851883 ADP851883 TT851883 JX851883 AB851883 WWJ786347 WMN786347 WCR786347 VSV786347 VIZ786347 UZD786347 UPH786347 UFL786347 TVP786347 TLT786347 TBX786347 SSB786347 SIF786347 RYJ786347 RON786347 RER786347 QUV786347 QKZ786347 QBD786347 PRH786347 PHL786347 OXP786347 ONT786347 ODX786347 NUB786347 NKF786347 NAJ786347 MQN786347 MGR786347 LWV786347 LMZ786347 LDD786347 KTH786347 KJL786347 JZP786347 JPT786347 JFX786347 IWB786347 IMF786347 ICJ786347 HSN786347 HIR786347 GYV786347 GOZ786347 GFD786347 FVH786347 FLL786347 FBP786347 ERT786347 EHX786347 DYB786347 DOF786347 DEJ786347 CUN786347 CKR786347 CAV786347 BQZ786347 BHD786347 AXH786347 ANL786347 ADP786347 TT786347 JX786347 AB786347 WWJ720811 WMN720811 WCR720811 VSV720811 VIZ720811 UZD720811 UPH720811 UFL720811 TVP720811 TLT720811 TBX720811 SSB720811 SIF720811 RYJ720811 RON720811 RER720811 QUV720811 QKZ720811 QBD720811 PRH720811 PHL720811 OXP720811 ONT720811 ODX720811 NUB720811 NKF720811 NAJ720811 MQN720811 MGR720811 LWV720811 LMZ720811 LDD720811 KTH720811 KJL720811 JZP720811 JPT720811 JFX720811 IWB720811 IMF720811 ICJ720811 HSN720811 HIR720811 GYV720811 GOZ720811 GFD720811 FVH720811 FLL720811 FBP720811 ERT720811 EHX720811 DYB720811 DOF720811 DEJ720811 CUN720811 CKR720811 CAV720811 BQZ720811 BHD720811 AXH720811 ANL720811 ADP720811 TT720811 JX720811 AB720811 WWJ655275 WMN655275 WCR655275 VSV655275 VIZ655275 UZD655275 UPH655275 UFL655275 TVP655275 TLT655275 TBX655275 SSB655275 SIF655275 RYJ655275 RON655275 RER655275 QUV655275 QKZ655275 QBD655275 PRH655275 PHL655275 OXP655275 ONT655275 ODX655275 NUB655275 NKF655275 NAJ655275 MQN655275 MGR655275 LWV655275 LMZ655275 LDD655275 KTH655275 KJL655275 JZP655275 JPT655275 JFX655275 IWB655275 IMF655275 ICJ655275 HSN655275 HIR655275 GYV655275 GOZ655275 GFD655275 FVH655275 FLL655275 FBP655275 ERT655275 EHX655275 DYB655275 DOF655275 DEJ655275 CUN655275 CKR655275 CAV655275 BQZ655275 BHD655275 AXH655275 ANL655275 ADP655275 TT655275 JX655275 AB655275 WWJ589739 WMN589739 WCR589739 VSV589739 VIZ589739 UZD589739 UPH589739 UFL589739 TVP589739 TLT589739 TBX589739 SSB589739 SIF589739 RYJ589739 RON589739 RER589739 QUV589739 QKZ589739 QBD589739 PRH589739 PHL589739 OXP589739 ONT589739 ODX589739 NUB589739 NKF589739 NAJ589739 MQN589739 MGR589739 LWV589739 LMZ589739 LDD589739 KTH589739 KJL589739 JZP589739 JPT589739 JFX589739 IWB589739 IMF589739 ICJ589739 HSN589739 HIR589739 GYV589739 GOZ589739 GFD589739 FVH589739 FLL589739 FBP589739 ERT589739 EHX589739 DYB589739 DOF589739 DEJ589739 CUN589739 CKR589739 CAV589739 BQZ589739 BHD589739 AXH589739 ANL589739 ADP589739 TT589739 JX589739 AB589739 WWJ524203 WMN524203 WCR524203 VSV524203 VIZ524203 UZD524203 UPH524203 UFL524203 TVP524203 TLT524203 TBX524203 SSB524203 SIF524203 RYJ524203 RON524203 RER524203 QUV524203 QKZ524203 QBD524203 PRH524203 PHL524203 OXP524203 ONT524203 ODX524203 NUB524203 NKF524203 NAJ524203 MQN524203 MGR524203 LWV524203 LMZ524203 LDD524203 KTH524203 KJL524203 JZP524203 JPT524203 JFX524203 IWB524203 IMF524203 ICJ524203 HSN524203 HIR524203 GYV524203 GOZ524203 GFD524203 FVH524203 FLL524203 FBP524203 ERT524203 EHX524203 DYB524203 DOF524203 DEJ524203 CUN524203 CKR524203 CAV524203 BQZ524203 BHD524203 AXH524203 ANL524203 ADP524203 TT524203 JX524203 AB524203 WWJ458667 WMN458667 WCR458667 VSV458667 VIZ458667 UZD458667 UPH458667 UFL458667 TVP458667 TLT458667 TBX458667 SSB458667 SIF458667 RYJ458667 RON458667 RER458667 QUV458667 QKZ458667 QBD458667 PRH458667 PHL458667 OXP458667 ONT458667 ODX458667 NUB458667 NKF458667 NAJ458667 MQN458667 MGR458667 LWV458667 LMZ458667 LDD458667 KTH458667 KJL458667 JZP458667 JPT458667 JFX458667 IWB458667 IMF458667 ICJ458667 HSN458667 HIR458667 GYV458667 GOZ458667 GFD458667 FVH458667 FLL458667 FBP458667 ERT458667 EHX458667 DYB458667 DOF458667 DEJ458667 CUN458667 CKR458667 CAV458667 BQZ458667 BHD458667 AXH458667 ANL458667 ADP458667 TT458667 JX458667 AB458667 WWJ393131 WMN393131 WCR393131 VSV393131 VIZ393131 UZD393131 UPH393131 UFL393131 TVP393131 TLT393131 TBX393131 SSB393131 SIF393131 RYJ393131 RON393131 RER393131 QUV393131 QKZ393131 QBD393131 PRH393131 PHL393131 OXP393131 ONT393131 ODX393131 NUB393131 NKF393131 NAJ393131 MQN393131 MGR393131 LWV393131 LMZ393131 LDD393131 KTH393131 KJL393131 JZP393131 JPT393131 JFX393131 IWB393131 IMF393131 ICJ393131 HSN393131 HIR393131 GYV393131 GOZ393131 GFD393131 FVH393131 FLL393131 FBP393131 ERT393131 EHX393131 DYB393131 DOF393131 DEJ393131 CUN393131 CKR393131 CAV393131 BQZ393131 BHD393131 AXH393131 ANL393131 ADP393131 TT393131 JX393131 AB393131 WWJ327595 WMN327595 WCR327595 VSV327595 VIZ327595 UZD327595 UPH327595 UFL327595 TVP327595 TLT327595 TBX327595 SSB327595 SIF327595 RYJ327595 RON327595 RER327595 QUV327595 QKZ327595 QBD327595 PRH327595 PHL327595 OXP327595 ONT327595 ODX327595 NUB327595 NKF327595 NAJ327595 MQN327595 MGR327595 LWV327595 LMZ327595 LDD327595 KTH327595 KJL327595 JZP327595 JPT327595 JFX327595 IWB327595 IMF327595 ICJ327595 HSN327595 HIR327595 GYV327595 GOZ327595 GFD327595 FVH327595 FLL327595 FBP327595 ERT327595 EHX327595 DYB327595 DOF327595 DEJ327595 CUN327595 CKR327595 CAV327595 BQZ327595 BHD327595 AXH327595 ANL327595 ADP327595 TT327595 JX327595 AB327595 WWJ262059 WMN262059 WCR262059 VSV262059 VIZ262059 UZD262059 UPH262059 UFL262059 TVP262059 TLT262059 TBX262059 SSB262059 SIF262059 RYJ262059 RON262059 RER262059 QUV262059 QKZ262059 QBD262059 PRH262059 PHL262059 OXP262059 ONT262059 ODX262059 NUB262059 NKF262059 NAJ262059 MQN262059 MGR262059 LWV262059 LMZ262059 LDD262059 KTH262059 KJL262059 JZP262059 JPT262059 JFX262059 IWB262059 IMF262059 ICJ262059 HSN262059 HIR262059 GYV262059 GOZ262059 GFD262059 FVH262059 FLL262059 FBP262059 ERT262059 EHX262059 DYB262059 DOF262059 DEJ262059 CUN262059 CKR262059 CAV262059 BQZ262059 BHD262059 AXH262059 ANL262059 ADP262059 TT262059 JX262059 AB262059 WWJ196523 WMN196523 WCR196523 VSV196523 VIZ196523 UZD196523 UPH196523 UFL196523 TVP196523 TLT196523 TBX196523 SSB196523 SIF196523 RYJ196523 RON196523 RER196523 QUV196523 QKZ196523 QBD196523 PRH196523 PHL196523 OXP196523 ONT196523 ODX196523 NUB196523 NKF196523 NAJ196523 MQN196523 MGR196523 LWV196523 LMZ196523 LDD196523 KTH196523 KJL196523 JZP196523 JPT196523 JFX196523 IWB196523 IMF196523 ICJ196523 HSN196523 HIR196523 GYV196523 GOZ196523 GFD196523 FVH196523 FLL196523 FBP196523 ERT196523 EHX196523 DYB196523 DOF196523 DEJ196523 CUN196523 CKR196523 CAV196523 BQZ196523 BHD196523 AXH196523 ANL196523 ADP196523 TT196523 JX196523 AB196523 WWJ130987 WMN130987 WCR130987 VSV130987 VIZ130987 UZD130987 UPH130987 UFL130987 TVP130987 TLT130987 TBX130987 SSB130987 SIF130987 RYJ130987 RON130987 RER130987 QUV130987 QKZ130987 QBD130987 PRH130987 PHL130987 OXP130987 ONT130987 ODX130987 NUB130987 NKF130987 NAJ130987 MQN130987 MGR130987 LWV130987 LMZ130987 LDD130987 KTH130987 KJL130987 JZP130987 JPT130987 JFX130987 IWB130987 IMF130987 ICJ130987 HSN130987 HIR130987 GYV130987 GOZ130987 GFD130987 FVH130987 FLL130987 FBP130987 ERT130987 EHX130987 DYB130987 DOF130987 DEJ130987 CUN130987 CKR130987 CAV130987 BQZ130987 BHD130987 AXH130987 ANL130987 ADP130987 TT130987 JX130987 AB130987 WWJ65451 WMN65451 WCR65451 VSV65451 VIZ65451 UZD65451 UPH65451 UFL65451 TVP65451 TLT65451 TBX65451 SSB65451 SIF65451 RYJ65451 RON65451 RER65451 QUV65451 QKZ65451 QBD65451 PRH65451 PHL65451 OXP65451 ONT65451 ODX65451 NUB65451 NKF65451 NAJ65451 MQN65451 MGR65451 LWV65451 LMZ65451 LDD65451 KTH65451 KJL65451 JZP65451 JPT65451 JFX65451 IWB65451 IMF65451 ICJ65451 HSN65451 HIR65451 GYV65451 GOZ65451 GFD65451 FVH65451 FLL65451 FBP65451 ERT65451 EHX65451 DYB65451 DOF65451 DEJ65451 CUN65451 CKR65451 CAV65451 BQZ65451 BHD65451 AXH65451 ANL65451 ADP65451 TT65451 JX65451 AB65451 WDP982955 WWJ982958 WMN982958 WCR982958 VSV982958 VIZ982958 UZD982958 UPH982958 UFL982958 TVP982958 TLT982958 TBX982958 SSB982958 SIF982958 RYJ982958 RON982958 RER982958 QUV982958 QKZ982958 QBD982958 PRH982958 PHL982958 OXP982958 ONT982958 ODX982958 NUB982958 NKF982958 NAJ982958 MQN982958 MGR982958 LWV982958 LMZ982958 LDD982958 KTH982958 KJL982958 JZP982958 JPT982958 JFX982958 IWB982958 IMF982958 ICJ982958 HSN982958 HIR982958 GYV982958 GOZ982958 GFD982958 FVH982958 FLL982958 FBP982958 ERT982958 EHX982958 DYB982958 DOF982958 DEJ982958 CUN982958 CKR982958 CAV982958 BQZ982958 BHD982958 AXH982958 ANL982958 ADP982958 TT982958 JX982958 AB982958 WWJ917422 WMN917422 WCR917422 VSV917422 VIZ917422 UZD917422 UPH917422 UFL917422 TVP917422 TLT917422 TBX917422 SSB917422 SIF917422 RYJ917422 RON917422 RER917422 QUV917422 QKZ917422 QBD917422 PRH917422 PHL917422 OXP917422 ONT917422 ODX917422 NUB917422 NKF917422 NAJ917422 MQN917422 MGR917422 LWV917422 LMZ917422 LDD917422 KTH917422 KJL917422 JZP917422 JPT917422 JFX917422 IWB917422 IMF917422 ICJ917422 HSN917422 HIR917422 GYV917422 GOZ917422 GFD917422 FVH917422 FLL917422 FBP917422 ERT917422 EHX917422 DYB917422 DOF917422 DEJ917422 CUN917422 CKR917422 CAV917422 BQZ917422 BHD917422 AXH917422 ANL917422 ADP917422 TT917422 JX917422 AB917422 WWJ851886 WMN851886 WCR851886 VSV851886 VIZ851886 UZD851886 UPH851886 UFL851886 TVP851886 TLT851886 TBX851886 SSB851886 SIF851886 RYJ851886 RON851886 RER851886 QUV851886 QKZ851886 QBD851886 PRH851886 PHL851886 OXP851886 ONT851886 ODX851886 NUB851886 NKF851886 NAJ851886 MQN851886 MGR851886 LWV851886 LMZ851886 LDD851886 KTH851886 KJL851886 JZP851886 JPT851886 JFX851886 IWB851886 IMF851886 ICJ851886 HSN851886 HIR851886 GYV851886 GOZ851886 GFD851886 FVH851886 FLL851886 FBP851886 ERT851886 EHX851886 DYB851886 DOF851886 DEJ851886 CUN851886 CKR851886 CAV851886 BQZ851886 BHD851886 AXH851886 ANL851886 ADP851886 TT851886 JX851886 AB851886 WWJ786350 WMN786350 WCR786350 VSV786350 VIZ786350 UZD786350 UPH786350 UFL786350 TVP786350 TLT786350 TBX786350 SSB786350 SIF786350 RYJ786350 RON786350 RER786350 QUV786350 QKZ786350 QBD786350 PRH786350 PHL786350 OXP786350 ONT786350 ODX786350 NUB786350 NKF786350 NAJ786350 MQN786350 MGR786350 LWV786350 LMZ786350 LDD786350 KTH786350 KJL786350 JZP786350 JPT786350 JFX786350 IWB786350 IMF786350 ICJ786350 HSN786350 HIR786350 GYV786350 GOZ786350 GFD786350 FVH786350 FLL786350 FBP786350 ERT786350 EHX786350 DYB786350 DOF786350 DEJ786350 CUN786350 CKR786350 CAV786350 BQZ786350 BHD786350 AXH786350 ANL786350 ADP786350 TT786350 JX786350 AB786350 WWJ720814 WMN720814 WCR720814 VSV720814 VIZ720814 UZD720814 UPH720814 UFL720814 TVP720814 TLT720814 TBX720814 SSB720814 SIF720814 RYJ720814 RON720814 RER720814 QUV720814 QKZ720814 QBD720814 PRH720814 PHL720814 OXP720814 ONT720814 ODX720814 NUB720814 NKF720814 NAJ720814 MQN720814 MGR720814 LWV720814 LMZ720814 LDD720814 KTH720814 KJL720814 JZP720814 JPT720814 JFX720814 IWB720814 IMF720814 ICJ720814 HSN720814 HIR720814 GYV720814 GOZ720814 GFD720814 FVH720814 FLL720814 FBP720814 ERT720814 EHX720814 DYB720814 DOF720814 DEJ720814 CUN720814 CKR720814 CAV720814 BQZ720814 BHD720814 AXH720814 ANL720814 ADP720814 TT720814 JX720814 AB720814 WWJ655278 WMN655278 WCR655278 VSV655278 VIZ655278 UZD655278 UPH655278 UFL655278 TVP655278 TLT655278 TBX655278 SSB655278 SIF655278 RYJ655278 RON655278 RER655278 QUV655278 QKZ655278 QBD655278 PRH655278 PHL655278 OXP655278 ONT655278 ODX655278 NUB655278 NKF655278 NAJ655278 MQN655278 MGR655278 LWV655278 LMZ655278 LDD655278 KTH655278 KJL655278 JZP655278 JPT655278 JFX655278 IWB655278 IMF655278 ICJ655278 HSN655278 HIR655278 GYV655278 GOZ655278 GFD655278 FVH655278 FLL655278 FBP655278 ERT655278 EHX655278 DYB655278 DOF655278 DEJ655278 CUN655278 CKR655278 CAV655278 BQZ655278 BHD655278 AXH655278 ANL655278 ADP655278 TT655278 JX655278 AB655278 WWJ589742 WMN589742 WCR589742 VSV589742 VIZ589742 UZD589742 UPH589742 UFL589742 TVP589742 TLT589742 TBX589742 SSB589742 SIF589742 RYJ589742 RON589742 RER589742 QUV589742 QKZ589742 QBD589742 PRH589742 PHL589742 OXP589742 ONT589742 ODX589742 NUB589742 NKF589742 NAJ589742 MQN589742 MGR589742 LWV589742 LMZ589742 LDD589742 KTH589742 KJL589742 JZP589742 JPT589742 JFX589742 IWB589742 IMF589742 ICJ589742 HSN589742 HIR589742 GYV589742 GOZ589742 GFD589742 FVH589742 FLL589742 FBP589742 ERT589742 EHX589742 DYB589742 DOF589742 DEJ589742 CUN589742 CKR589742 CAV589742 BQZ589742 BHD589742 AXH589742 ANL589742 ADP589742 TT589742 JX589742 AB589742 WWJ524206 WMN524206 WCR524206 VSV524206 VIZ524206 UZD524206 UPH524206 UFL524206 TVP524206 TLT524206 TBX524206 SSB524206 SIF524206 RYJ524206 RON524206 RER524206 QUV524206 QKZ524206 QBD524206 PRH524206 PHL524206 OXP524206 ONT524206 ODX524206 NUB524206 NKF524206 NAJ524206 MQN524206 MGR524206 LWV524206 LMZ524206 LDD524206 KTH524206 KJL524206 JZP524206 JPT524206 JFX524206 IWB524206 IMF524206 ICJ524206 HSN524206 HIR524206 GYV524206 GOZ524206 GFD524206 FVH524206 FLL524206 FBP524206 ERT524206 EHX524206 DYB524206 DOF524206 DEJ524206 CUN524206 CKR524206 CAV524206 BQZ524206 BHD524206 AXH524206 ANL524206 ADP524206 TT524206 JX524206 AB524206 WWJ458670 WMN458670 WCR458670 VSV458670 VIZ458670 UZD458670 UPH458670 UFL458670 TVP458670 TLT458670 TBX458670 SSB458670 SIF458670 RYJ458670 RON458670 RER458670 QUV458670 QKZ458670 QBD458670 PRH458670 PHL458670 OXP458670 ONT458670 ODX458670 NUB458670 NKF458670 NAJ458670 MQN458670 MGR458670 LWV458670 LMZ458670 LDD458670 KTH458670 KJL458670 JZP458670 JPT458670 JFX458670 IWB458670 IMF458670 ICJ458670 HSN458670 HIR458670 GYV458670 GOZ458670 GFD458670 FVH458670 FLL458670 FBP458670 ERT458670 EHX458670 DYB458670 DOF458670 DEJ458670 CUN458670 CKR458670 CAV458670 BQZ458670 BHD458670 AXH458670 ANL458670 ADP458670 TT458670 JX458670 AB458670 WWJ393134 WMN393134 WCR393134 VSV393134 VIZ393134 UZD393134 UPH393134 UFL393134 TVP393134 TLT393134 TBX393134 SSB393134 SIF393134 RYJ393134 RON393134 RER393134 QUV393134 QKZ393134 QBD393134 PRH393134 PHL393134 OXP393134 ONT393134 ODX393134 NUB393134 NKF393134 NAJ393134 MQN393134 MGR393134 LWV393134 LMZ393134 LDD393134 KTH393134 KJL393134 JZP393134 JPT393134 JFX393134 IWB393134 IMF393134 ICJ393134 HSN393134 HIR393134 GYV393134 GOZ393134 GFD393134 FVH393134 FLL393134 FBP393134 ERT393134 EHX393134 DYB393134 DOF393134 DEJ393134 CUN393134 CKR393134 CAV393134 BQZ393134 BHD393134 AXH393134 ANL393134 ADP393134 TT393134 JX393134 AB393134 WWJ327598 WMN327598 WCR327598 VSV327598 VIZ327598 UZD327598 UPH327598 UFL327598 TVP327598 TLT327598 TBX327598 SSB327598 SIF327598 RYJ327598 RON327598 RER327598 QUV327598 QKZ327598 QBD327598 PRH327598 PHL327598 OXP327598 ONT327598 ODX327598 NUB327598 NKF327598 NAJ327598 MQN327598 MGR327598 LWV327598 LMZ327598 LDD327598 KTH327598 KJL327598 JZP327598 JPT327598 JFX327598 IWB327598 IMF327598 ICJ327598 HSN327598 HIR327598 GYV327598 GOZ327598 GFD327598 FVH327598 FLL327598 FBP327598 ERT327598 EHX327598 DYB327598 DOF327598 DEJ327598 CUN327598 CKR327598 CAV327598 BQZ327598 BHD327598 AXH327598 ANL327598 ADP327598 TT327598 JX327598 AB327598 WWJ262062 WMN262062 WCR262062 VSV262062 VIZ262062 UZD262062 UPH262062 UFL262062 TVP262062 TLT262062 TBX262062 SSB262062 SIF262062 RYJ262062 RON262062 RER262062 QUV262062 QKZ262062 QBD262062 PRH262062 PHL262062 OXP262062 ONT262062 ODX262062 NUB262062 NKF262062 NAJ262062 MQN262062 MGR262062 LWV262062 LMZ262062 LDD262062 KTH262062 KJL262062 JZP262062 JPT262062 JFX262062 IWB262062 IMF262062 ICJ262062 HSN262062 HIR262062 GYV262062 GOZ262062 GFD262062 FVH262062 FLL262062 FBP262062 ERT262062 EHX262062 DYB262062 DOF262062 DEJ262062 CUN262062 CKR262062 CAV262062 BQZ262062 BHD262062 AXH262062 ANL262062 ADP262062 TT262062 JX262062 AB262062 WWJ196526 WMN196526 WCR196526 VSV196526 VIZ196526 UZD196526 UPH196526 UFL196526 TVP196526 TLT196526 TBX196526 SSB196526 SIF196526 RYJ196526 RON196526 RER196526 QUV196526 QKZ196526 QBD196526 PRH196526 PHL196526 OXP196526 ONT196526 ODX196526 NUB196526 NKF196526 NAJ196526 MQN196526 MGR196526 LWV196526 LMZ196526 LDD196526 KTH196526 KJL196526 JZP196526 JPT196526 JFX196526 IWB196526 IMF196526 ICJ196526 HSN196526 HIR196526 GYV196526 GOZ196526 GFD196526 FVH196526 FLL196526 FBP196526 ERT196526 EHX196526 DYB196526 DOF196526 DEJ196526 CUN196526 CKR196526 CAV196526 BQZ196526 BHD196526 AXH196526 ANL196526 ADP196526 TT196526 JX196526 AB196526 WWJ130990 WMN130990 WCR130990 VSV130990 VIZ130990 UZD130990 UPH130990 UFL130990 TVP130990 TLT130990 TBX130990 SSB130990 SIF130990 RYJ130990 RON130990 RER130990 QUV130990 QKZ130990 QBD130990 PRH130990 PHL130990 OXP130990 ONT130990 ODX130990 NUB130990 NKF130990 NAJ130990 MQN130990 MGR130990 LWV130990 LMZ130990 LDD130990 KTH130990 KJL130990 JZP130990 JPT130990 JFX130990 IWB130990 IMF130990 ICJ130990 HSN130990 HIR130990 GYV130990 GOZ130990 GFD130990 FVH130990 FLL130990 FBP130990 ERT130990 EHX130990 DYB130990 DOF130990 DEJ130990 CUN130990 CKR130990 CAV130990 BQZ130990 BHD130990 AXH130990 ANL130990 ADP130990 TT130990 JX130990 AB130990 WWJ65454 WMN65454 WCR65454 VSV65454 VIZ65454 UZD65454 UPH65454 UFL65454 TVP65454 TLT65454 TBX65454 SSB65454 SIF65454 RYJ65454 RON65454 RER65454 QUV65454 QKZ65454 QBD65454 PRH65454 PHL65454 OXP65454 ONT65454 ODX65454 NUB65454 NKF65454 NAJ65454 MQN65454 MGR65454 LWV65454 LMZ65454 LDD65454 KTH65454 KJL65454 JZP65454 JPT65454 JFX65454 IWB65454 IMF65454 ICJ65454 HSN65454 HIR65454 GYV65454 GOZ65454 GFD65454 FVH65454 FLL65454 FBP65454 ERT65454 EHX65454 DYB65454 DOF65454 DEJ65454 CUN65454 CKR65454 CAV65454 BQZ65454 BHD65454 AXH65454 ANL65454 ADP65454 TT65454 JX65454 AB65454 VTT982955 WWJ982961 WMN982961 WCR982961 VSV982961 VIZ982961 UZD982961 UPH982961 UFL982961 TVP982961 TLT982961 TBX982961 SSB982961 SIF982961 RYJ982961 RON982961 RER982961 QUV982961 QKZ982961 QBD982961 PRH982961 PHL982961 OXP982961 ONT982961 ODX982961 NUB982961 NKF982961 NAJ982961 MQN982961 MGR982961 LWV982961 LMZ982961 LDD982961 KTH982961 KJL982961 JZP982961 JPT982961 JFX982961 IWB982961 IMF982961 ICJ982961 HSN982961 HIR982961 GYV982961 GOZ982961 GFD982961 FVH982961 FLL982961 FBP982961 ERT982961 EHX982961 DYB982961 DOF982961 DEJ982961 CUN982961 CKR982961 CAV982961 BQZ982961 BHD982961 AXH982961 ANL982961 ADP982961 TT982961 JX982961 AB982961 WWJ917425 WMN917425 WCR917425 VSV917425 VIZ917425 UZD917425 UPH917425 UFL917425 TVP917425 TLT917425 TBX917425 SSB917425 SIF917425 RYJ917425 RON917425 RER917425 QUV917425 QKZ917425 QBD917425 PRH917425 PHL917425 OXP917425 ONT917425 ODX917425 NUB917425 NKF917425 NAJ917425 MQN917425 MGR917425 LWV917425 LMZ917425 LDD917425 KTH917425 KJL917425 JZP917425 JPT917425 JFX917425 IWB917425 IMF917425 ICJ917425 HSN917425 HIR917425 GYV917425 GOZ917425 GFD917425 FVH917425 FLL917425 FBP917425 ERT917425 EHX917425 DYB917425 DOF917425 DEJ917425 CUN917425 CKR917425 CAV917425 BQZ917425 BHD917425 AXH917425 ANL917425 ADP917425 TT917425 JX917425 AB917425 WWJ851889 WMN851889 WCR851889 VSV851889 VIZ851889 UZD851889 UPH851889 UFL851889 TVP851889 TLT851889 TBX851889 SSB851889 SIF851889 RYJ851889 RON851889 RER851889 QUV851889 QKZ851889 QBD851889 PRH851889 PHL851889 OXP851889 ONT851889 ODX851889 NUB851889 NKF851889 NAJ851889 MQN851889 MGR851889 LWV851889 LMZ851889 LDD851889 KTH851889 KJL851889 JZP851889 JPT851889 JFX851889 IWB851889 IMF851889 ICJ851889 HSN851889 HIR851889 GYV851889 GOZ851889 GFD851889 FVH851889 FLL851889 FBP851889 ERT851889 EHX851889 DYB851889 DOF851889 DEJ851889 CUN851889 CKR851889 CAV851889 BQZ851889 BHD851889 AXH851889 ANL851889 ADP851889 TT851889 JX851889 AB851889 WWJ786353 WMN786353 WCR786353 VSV786353 VIZ786353 UZD786353 UPH786353 UFL786353 TVP786353 TLT786353 TBX786353 SSB786353 SIF786353 RYJ786353 RON786353 RER786353 QUV786353 QKZ786353 QBD786353 PRH786353 PHL786353 OXP786353 ONT786353 ODX786353 NUB786353 NKF786353 NAJ786353 MQN786353 MGR786353 LWV786353 LMZ786353 LDD786353 KTH786353 KJL786353 JZP786353 JPT786353 JFX786353 IWB786353 IMF786353 ICJ786353 HSN786353 HIR786353 GYV786353 GOZ786353 GFD786353 FVH786353 FLL786353 FBP786353 ERT786353 EHX786353 DYB786353 DOF786353 DEJ786353 CUN786353 CKR786353 CAV786353 BQZ786353 BHD786353 AXH786353 ANL786353 ADP786353 TT786353 JX786353 AB786353 WWJ720817 WMN720817 WCR720817 VSV720817 VIZ720817 UZD720817 UPH720817 UFL720817 TVP720817 TLT720817 TBX720817 SSB720817 SIF720817 RYJ720817 RON720817 RER720817 QUV720817 QKZ720817 QBD720817 PRH720817 PHL720817 OXP720817 ONT720817 ODX720817 NUB720817 NKF720817 NAJ720817 MQN720817 MGR720817 LWV720817 LMZ720817 LDD720817 KTH720817 KJL720817 JZP720817 JPT720817 JFX720817 IWB720817 IMF720817 ICJ720817 HSN720817 HIR720817 GYV720817 GOZ720817 GFD720817 FVH720817 FLL720817 FBP720817 ERT720817 EHX720817 DYB720817 DOF720817 DEJ720817 CUN720817 CKR720817 CAV720817 BQZ720817 BHD720817 AXH720817 ANL720817 ADP720817 TT720817 JX720817 AB720817 WWJ655281 WMN655281 WCR655281 VSV655281 VIZ655281 UZD655281 UPH655281 UFL655281 TVP655281 TLT655281 TBX655281 SSB655281 SIF655281 RYJ655281 RON655281 RER655281 QUV655281 QKZ655281 QBD655281 PRH655281 PHL655281 OXP655281 ONT655281 ODX655281 NUB655281 NKF655281 NAJ655281 MQN655281 MGR655281 LWV655281 LMZ655281 LDD655281 KTH655281 KJL655281 JZP655281 JPT655281 JFX655281 IWB655281 IMF655281 ICJ655281 HSN655281 HIR655281 GYV655281 GOZ655281 GFD655281 FVH655281 FLL655281 FBP655281 ERT655281 EHX655281 DYB655281 DOF655281 DEJ655281 CUN655281 CKR655281 CAV655281 BQZ655281 BHD655281 AXH655281 ANL655281 ADP655281 TT655281 JX655281 AB655281 WWJ589745 WMN589745 WCR589745 VSV589745 VIZ589745 UZD589745 UPH589745 UFL589745 TVP589745 TLT589745 TBX589745 SSB589745 SIF589745 RYJ589745 RON589745 RER589745 QUV589745 QKZ589745 QBD589745 PRH589745 PHL589745 OXP589745 ONT589745 ODX589745 NUB589745 NKF589745 NAJ589745 MQN589745 MGR589745 LWV589745 LMZ589745 LDD589745 KTH589745 KJL589745 JZP589745 JPT589745 JFX589745 IWB589745 IMF589745 ICJ589745 HSN589745 HIR589745 GYV589745 GOZ589745 GFD589745 FVH589745 FLL589745 FBP589745 ERT589745 EHX589745 DYB589745 DOF589745 DEJ589745 CUN589745 CKR589745 CAV589745 BQZ589745 BHD589745 AXH589745 ANL589745 ADP589745 TT589745 JX589745 AB589745 WWJ524209 WMN524209 WCR524209 VSV524209 VIZ524209 UZD524209 UPH524209 UFL524209 TVP524209 TLT524209 TBX524209 SSB524209 SIF524209 RYJ524209 RON524209 RER524209 QUV524209 QKZ524209 QBD524209 PRH524209 PHL524209 OXP524209 ONT524209 ODX524209 NUB524209 NKF524209 NAJ524209 MQN524209 MGR524209 LWV524209 LMZ524209 LDD524209 KTH524209 KJL524209 JZP524209 JPT524209 JFX524209 IWB524209 IMF524209 ICJ524209 HSN524209 HIR524209 GYV524209 GOZ524209 GFD524209 FVH524209 FLL524209 FBP524209 ERT524209 EHX524209 DYB524209 DOF524209 DEJ524209 CUN524209 CKR524209 CAV524209 BQZ524209 BHD524209 AXH524209 ANL524209 ADP524209 TT524209 JX524209 AB524209 WWJ458673 WMN458673 WCR458673 VSV458673 VIZ458673 UZD458673 UPH458673 UFL458673 TVP458673 TLT458673 TBX458673 SSB458673 SIF458673 RYJ458673 RON458673 RER458673 QUV458673 QKZ458673 QBD458673 PRH458673 PHL458673 OXP458673 ONT458673 ODX458673 NUB458673 NKF458673 NAJ458673 MQN458673 MGR458673 LWV458673 LMZ458673 LDD458673 KTH458673 KJL458673 JZP458673 JPT458673 JFX458673 IWB458673 IMF458673 ICJ458673 HSN458673 HIR458673 GYV458673 GOZ458673 GFD458673 FVH458673 FLL458673 FBP458673 ERT458673 EHX458673 DYB458673 DOF458673 DEJ458673 CUN458673 CKR458673 CAV458673 BQZ458673 BHD458673 AXH458673 ANL458673 ADP458673 TT458673 JX458673 AB458673 WWJ393137 WMN393137 WCR393137 VSV393137 VIZ393137 UZD393137 UPH393137 UFL393137 TVP393137 TLT393137 TBX393137 SSB393137 SIF393137 RYJ393137 RON393137 RER393137 QUV393137 QKZ393137 QBD393137 PRH393137 PHL393137 OXP393137 ONT393137 ODX393137 NUB393137 NKF393137 NAJ393137 MQN393137 MGR393137 LWV393137 LMZ393137 LDD393137 KTH393137 KJL393137 JZP393137 JPT393137 JFX393137 IWB393137 IMF393137 ICJ393137 HSN393137 HIR393137 GYV393137 GOZ393137 GFD393137 FVH393137 FLL393137 FBP393137 ERT393137 EHX393137 DYB393137 DOF393137 DEJ393137 CUN393137 CKR393137 CAV393137 BQZ393137 BHD393137 AXH393137 ANL393137 ADP393137 TT393137 JX393137 AB393137 WWJ327601 WMN327601 WCR327601 VSV327601 VIZ327601 UZD327601 UPH327601 UFL327601 TVP327601 TLT327601 TBX327601 SSB327601 SIF327601 RYJ327601 RON327601 RER327601 QUV327601 QKZ327601 QBD327601 PRH327601 PHL327601 OXP327601 ONT327601 ODX327601 NUB327601 NKF327601 NAJ327601 MQN327601 MGR327601 LWV327601 LMZ327601 LDD327601 KTH327601 KJL327601 JZP327601 JPT327601 JFX327601 IWB327601 IMF327601 ICJ327601 HSN327601 HIR327601 GYV327601 GOZ327601 GFD327601 FVH327601 FLL327601 FBP327601 ERT327601 EHX327601 DYB327601 DOF327601 DEJ327601 CUN327601 CKR327601 CAV327601 BQZ327601 BHD327601 AXH327601 ANL327601 ADP327601 TT327601 JX327601 AB327601 WWJ262065 WMN262065 WCR262065 VSV262065 VIZ262065 UZD262065 UPH262065 UFL262065 TVP262065 TLT262065 TBX262065 SSB262065 SIF262065 RYJ262065 RON262065 RER262065 QUV262065 QKZ262065 QBD262065 PRH262065 PHL262065 OXP262065 ONT262065 ODX262065 NUB262065 NKF262065 NAJ262065 MQN262065 MGR262065 LWV262065 LMZ262065 LDD262065 KTH262065 KJL262065 JZP262065 JPT262065 JFX262065 IWB262065 IMF262065 ICJ262065 HSN262065 HIR262065 GYV262065 GOZ262065 GFD262065 FVH262065 FLL262065 FBP262065 ERT262065 EHX262065 DYB262065 DOF262065 DEJ262065 CUN262065 CKR262065 CAV262065 BQZ262065 BHD262065 AXH262065 ANL262065 ADP262065 TT262065 JX262065 AB262065 WWJ196529 WMN196529 WCR196529 VSV196529 VIZ196529 UZD196529 UPH196529 UFL196529 TVP196529 TLT196529 TBX196529 SSB196529 SIF196529 RYJ196529 RON196529 RER196529 QUV196529 QKZ196529 QBD196529 PRH196529 PHL196529 OXP196529 ONT196529 ODX196529 NUB196529 NKF196529 NAJ196529 MQN196529 MGR196529 LWV196529 LMZ196529 LDD196529 KTH196529 KJL196529 JZP196529 JPT196529 JFX196529 IWB196529 IMF196529 ICJ196529 HSN196529 HIR196529 GYV196529 GOZ196529 GFD196529 FVH196529 FLL196529 FBP196529 ERT196529 EHX196529 DYB196529 DOF196529 DEJ196529 CUN196529 CKR196529 CAV196529 BQZ196529 BHD196529 AXH196529 ANL196529 ADP196529 TT196529 JX196529 AB196529 WWJ130993 WMN130993 WCR130993 VSV130993 VIZ130993 UZD130993 UPH130993 UFL130993 TVP130993 TLT130993 TBX130993 SSB130993 SIF130993 RYJ130993 RON130993 RER130993 QUV130993 QKZ130993 QBD130993 PRH130993 PHL130993 OXP130993 ONT130993 ODX130993 NUB130993 NKF130993 NAJ130993 MQN130993 MGR130993 LWV130993 LMZ130993 LDD130993 KTH130993 KJL130993 JZP130993 JPT130993 JFX130993 IWB130993 IMF130993 ICJ130993 HSN130993 HIR130993 GYV130993 GOZ130993 GFD130993 FVH130993 FLL130993 FBP130993 ERT130993 EHX130993 DYB130993 DOF130993 DEJ130993 CUN130993 CKR130993 CAV130993 BQZ130993 BHD130993 AXH130993 ANL130993 ADP130993 TT130993 JX130993 AB130993 WWJ65457 WMN65457 WCR65457 VSV65457 VIZ65457 UZD65457 UPH65457 UFL65457 TVP65457 TLT65457 TBX65457 SSB65457 SIF65457 RYJ65457 RON65457 RER65457 QUV65457 QKZ65457 QBD65457 PRH65457 PHL65457 OXP65457 ONT65457 ODX65457 NUB65457 NKF65457 NAJ65457 MQN65457 MGR65457 LWV65457 LMZ65457 LDD65457 KTH65457 KJL65457 JZP65457 JPT65457 JFX65457 IWB65457 IMF65457 ICJ65457 HSN65457 HIR65457 GYV65457 GOZ65457 GFD65457 FVH65457 FLL65457 FBP65457 ERT65457 EHX65457 DYB65457 DOF65457 DEJ65457 CUN65457 CKR65457 CAV65457 BQZ65457 BHD65457 AXH65457 ANL65457 ADP65457 TT65457 JX65457 AB65457 VJX982955 WXH982961 WNL982961 WDP982961 VTT982961 VJX982961 VAB982961 UQF982961 UGJ982961 TWN982961 TMR982961 TCV982961 SSZ982961 SJD982961 RZH982961 RPL982961 RFP982961 QVT982961 QLX982961 QCB982961 PSF982961 PIJ982961 OYN982961 OOR982961 OEV982961 NUZ982961 NLD982961 NBH982961 MRL982961 MHP982961 LXT982961 LNX982961 LEB982961 KUF982961 KKJ982961 KAN982961 JQR982961 JGV982961 IWZ982961 IND982961 IDH982961 HTL982961 HJP982961 GZT982961 GPX982961 GGB982961 FWF982961 FMJ982961 FCN982961 ESR982961 EIV982961 DYZ982961 DPD982961 DFH982961 CVL982961 CLP982961 CBT982961 BRX982961 BIB982961 AYF982961 AOJ982961 AEN982961 UR982961 KV982961 AZ982961 WXH917425 WNL917425 WDP917425 VTT917425 VJX917425 VAB917425 UQF917425 UGJ917425 TWN917425 TMR917425 TCV917425 SSZ917425 SJD917425 RZH917425 RPL917425 RFP917425 QVT917425 QLX917425 QCB917425 PSF917425 PIJ917425 OYN917425 OOR917425 OEV917425 NUZ917425 NLD917425 NBH917425 MRL917425 MHP917425 LXT917425 LNX917425 LEB917425 KUF917425 KKJ917425 KAN917425 JQR917425 JGV917425 IWZ917425 IND917425 IDH917425 HTL917425 HJP917425 GZT917425 GPX917425 GGB917425 FWF917425 FMJ917425 FCN917425 ESR917425 EIV917425 DYZ917425 DPD917425 DFH917425 CVL917425 CLP917425 CBT917425 BRX917425 BIB917425 AYF917425 AOJ917425 AEN917425 UR917425 KV917425 AZ917425 WXH851889 WNL851889 WDP851889 VTT851889 VJX851889 VAB851889 UQF851889 UGJ851889 TWN851889 TMR851889 TCV851889 SSZ851889 SJD851889 RZH851889 RPL851889 RFP851889 QVT851889 QLX851889 QCB851889 PSF851889 PIJ851889 OYN851889 OOR851889 OEV851889 NUZ851889 NLD851889 NBH851889 MRL851889 MHP851889 LXT851889 LNX851889 LEB851889 KUF851889 KKJ851889 KAN851889 JQR851889 JGV851889 IWZ851889 IND851889 IDH851889 HTL851889 HJP851889 GZT851889 GPX851889 GGB851889 FWF851889 FMJ851889 FCN851889 ESR851889 EIV851889 DYZ851889 DPD851889 DFH851889 CVL851889 CLP851889 CBT851889 BRX851889 BIB851889 AYF851889 AOJ851889 AEN851889 UR851889 KV851889 AZ851889 WXH786353 WNL786353 WDP786353 VTT786353 VJX786353 VAB786353 UQF786353 UGJ786353 TWN786353 TMR786353 TCV786353 SSZ786353 SJD786353 RZH786353 RPL786353 RFP786353 QVT786353 QLX786353 QCB786353 PSF786353 PIJ786353 OYN786353 OOR786353 OEV786353 NUZ786353 NLD786353 NBH786353 MRL786353 MHP786353 LXT786353 LNX786353 LEB786353 KUF786353 KKJ786353 KAN786353 JQR786353 JGV786353 IWZ786353 IND786353 IDH786353 HTL786353 HJP786353 GZT786353 GPX786353 GGB786353 FWF786353 FMJ786353 FCN786353 ESR786353 EIV786353 DYZ786353 DPD786353 DFH786353 CVL786353 CLP786353 CBT786353 BRX786353 BIB786353 AYF786353 AOJ786353 AEN786353 UR786353 KV786353 AZ786353 WXH720817 WNL720817 WDP720817 VTT720817 VJX720817 VAB720817 UQF720817 UGJ720817 TWN720817 TMR720817 TCV720817 SSZ720817 SJD720817 RZH720817 RPL720817 RFP720817 QVT720817 QLX720817 QCB720817 PSF720817 PIJ720817 OYN720817 OOR720817 OEV720817 NUZ720817 NLD720817 NBH720817 MRL720817 MHP720817 LXT720817 LNX720817 LEB720817 KUF720817 KKJ720817 KAN720817 JQR720817 JGV720817 IWZ720817 IND720817 IDH720817 HTL720817 HJP720817 GZT720817 GPX720817 GGB720817 FWF720817 FMJ720817 FCN720817 ESR720817 EIV720817 DYZ720817 DPD720817 DFH720817 CVL720817 CLP720817 CBT720817 BRX720817 BIB720817 AYF720817 AOJ720817 AEN720817 UR720817 KV720817 AZ720817 WXH655281 WNL655281 WDP655281 VTT655281 VJX655281 VAB655281 UQF655281 UGJ655281 TWN655281 TMR655281 TCV655281 SSZ655281 SJD655281 RZH655281 RPL655281 RFP655281 QVT655281 QLX655281 QCB655281 PSF655281 PIJ655281 OYN655281 OOR655281 OEV655281 NUZ655281 NLD655281 NBH655281 MRL655281 MHP655281 LXT655281 LNX655281 LEB655281 KUF655281 KKJ655281 KAN655281 JQR655281 JGV655281 IWZ655281 IND655281 IDH655281 HTL655281 HJP655281 GZT655281 GPX655281 GGB655281 FWF655281 FMJ655281 FCN655281 ESR655281 EIV655281 DYZ655281 DPD655281 DFH655281 CVL655281 CLP655281 CBT655281 BRX655281 BIB655281 AYF655281 AOJ655281 AEN655281 UR655281 KV655281 AZ655281 WXH589745 WNL589745 WDP589745 VTT589745 VJX589745 VAB589745 UQF589745 UGJ589745 TWN589745 TMR589745 TCV589745 SSZ589745 SJD589745 RZH589745 RPL589745 RFP589745 QVT589745 QLX589745 QCB589745 PSF589745 PIJ589745 OYN589745 OOR589745 OEV589745 NUZ589745 NLD589745 NBH589745 MRL589745 MHP589745 LXT589745 LNX589745 LEB589745 KUF589745 KKJ589745 KAN589745 JQR589745 JGV589745 IWZ589745 IND589745 IDH589745 HTL589745 HJP589745 GZT589745 GPX589745 GGB589745 FWF589745 FMJ589745 FCN589745 ESR589745 EIV589745 DYZ589745 DPD589745 DFH589745 CVL589745 CLP589745 CBT589745 BRX589745 BIB589745 AYF589745 AOJ589745 AEN589745 UR589745 KV589745 AZ589745 WXH524209 WNL524209 WDP524209 VTT524209 VJX524209 VAB524209 UQF524209 UGJ524209 TWN524209 TMR524209 TCV524209 SSZ524209 SJD524209 RZH524209 RPL524209 RFP524209 QVT524209 QLX524209 QCB524209 PSF524209 PIJ524209 OYN524209 OOR524209 OEV524209 NUZ524209 NLD524209 NBH524209 MRL524209 MHP524209 LXT524209 LNX524209 LEB524209 KUF524209 KKJ524209 KAN524209 JQR524209 JGV524209 IWZ524209 IND524209 IDH524209 HTL524209 HJP524209 GZT524209 GPX524209 GGB524209 FWF524209 FMJ524209 FCN524209 ESR524209 EIV524209 DYZ524209 DPD524209 DFH524209 CVL524209 CLP524209 CBT524209 BRX524209 BIB524209 AYF524209 AOJ524209 AEN524209 UR524209 KV524209 AZ524209 WXH458673 WNL458673 WDP458673 VTT458673 VJX458673 VAB458673 UQF458673 UGJ458673 TWN458673 TMR458673 TCV458673 SSZ458673 SJD458673 RZH458673 RPL458673 RFP458673 QVT458673 QLX458673 QCB458673 PSF458673 PIJ458673 OYN458673 OOR458673 OEV458673 NUZ458673 NLD458673 NBH458673 MRL458673 MHP458673 LXT458673 LNX458673 LEB458673 KUF458673 KKJ458673 KAN458673 JQR458673 JGV458673 IWZ458673 IND458673 IDH458673 HTL458673 HJP458673 GZT458673 GPX458673 GGB458673 FWF458673 FMJ458673 FCN458673 ESR458673 EIV458673 DYZ458673 DPD458673 DFH458673 CVL458673 CLP458673 CBT458673 BRX458673 BIB458673 AYF458673 AOJ458673 AEN458673 UR458673 KV458673 AZ458673 WXH393137 WNL393137 WDP393137 VTT393137 VJX393137 VAB393137 UQF393137 UGJ393137 TWN393137 TMR393137 TCV393137 SSZ393137 SJD393137 RZH393137 RPL393137 RFP393137 QVT393137 QLX393137 QCB393137 PSF393137 PIJ393137 OYN393137 OOR393137 OEV393137 NUZ393137 NLD393137 NBH393137 MRL393137 MHP393137 LXT393137 LNX393137 LEB393137 KUF393137 KKJ393137 KAN393137 JQR393137 JGV393137 IWZ393137 IND393137 IDH393137 HTL393137 HJP393137 GZT393137 GPX393137 GGB393137 FWF393137 FMJ393137 FCN393137 ESR393137 EIV393137 DYZ393137 DPD393137 DFH393137 CVL393137 CLP393137 CBT393137 BRX393137 BIB393137 AYF393137 AOJ393137 AEN393137 UR393137 KV393137 AZ393137 WXH327601 WNL327601 WDP327601 VTT327601 VJX327601 VAB327601 UQF327601 UGJ327601 TWN327601 TMR327601 TCV327601 SSZ327601 SJD327601 RZH327601 RPL327601 RFP327601 QVT327601 QLX327601 QCB327601 PSF327601 PIJ327601 OYN327601 OOR327601 OEV327601 NUZ327601 NLD327601 NBH327601 MRL327601 MHP327601 LXT327601 LNX327601 LEB327601 KUF327601 KKJ327601 KAN327601 JQR327601 JGV327601 IWZ327601 IND327601 IDH327601 HTL327601 HJP327601 GZT327601 GPX327601 GGB327601 FWF327601 FMJ327601 FCN327601 ESR327601 EIV327601 DYZ327601 DPD327601 DFH327601 CVL327601 CLP327601 CBT327601 BRX327601 BIB327601 AYF327601 AOJ327601 AEN327601 UR327601 KV327601 AZ327601 WXH262065 WNL262065 WDP262065 VTT262065 VJX262065 VAB262065 UQF262065 UGJ262065 TWN262065 TMR262065 TCV262065 SSZ262065 SJD262065 RZH262065 RPL262065 RFP262065 QVT262065 QLX262065 QCB262065 PSF262065 PIJ262065 OYN262065 OOR262065 OEV262065 NUZ262065 NLD262065 NBH262065 MRL262065 MHP262065 LXT262065 LNX262065 LEB262065 KUF262065 KKJ262065 KAN262065 JQR262065 JGV262065 IWZ262065 IND262065 IDH262065 HTL262065 HJP262065 GZT262065 GPX262065 GGB262065 FWF262065 FMJ262065 FCN262065 ESR262065 EIV262065 DYZ262065 DPD262065 DFH262065 CVL262065 CLP262065 CBT262065 BRX262065 BIB262065 AYF262065 AOJ262065 AEN262065 UR262065 KV262065 AZ262065 WXH196529 WNL196529 WDP196529 VTT196529 VJX196529 VAB196529 UQF196529 UGJ196529 TWN196529 TMR196529 TCV196529 SSZ196529 SJD196529 RZH196529 RPL196529 RFP196529 QVT196529 QLX196529 QCB196529 PSF196529 PIJ196529 OYN196529 OOR196529 OEV196529 NUZ196529 NLD196529 NBH196529 MRL196529 MHP196529 LXT196529 LNX196529 LEB196529 KUF196529 KKJ196529 KAN196529 JQR196529 JGV196529 IWZ196529 IND196529 IDH196529 HTL196529 HJP196529 GZT196529 GPX196529 GGB196529 FWF196529 FMJ196529 FCN196529 ESR196529 EIV196529 DYZ196529 DPD196529 DFH196529 CVL196529 CLP196529 CBT196529 BRX196529 BIB196529 AYF196529 AOJ196529 AEN196529 UR196529 KV196529 AZ196529 WXH130993 WNL130993 WDP130993 VTT130993 VJX130993 VAB130993 UQF130993 UGJ130993 TWN130993 TMR130993 TCV130993 SSZ130993 SJD130993 RZH130993 RPL130993 RFP130993 QVT130993 QLX130993 QCB130993 PSF130993 PIJ130993 OYN130993 OOR130993 OEV130993 NUZ130993 NLD130993 NBH130993 MRL130993 MHP130993 LXT130993 LNX130993 LEB130993 KUF130993 KKJ130993 KAN130993 JQR130993 JGV130993 IWZ130993 IND130993 IDH130993 HTL130993 HJP130993 GZT130993 GPX130993 GGB130993 FWF130993 FMJ130993 FCN130993 ESR130993 EIV130993 DYZ130993 DPD130993 DFH130993 CVL130993 CLP130993 CBT130993 BRX130993 BIB130993 AYF130993 AOJ130993 AEN130993 UR130993 KV130993 AZ130993 WXH65457 WNL65457 WDP65457 VTT65457 VJX65457 VAB65457 UQF65457 UGJ65457 TWN65457 TMR65457 TCV65457 SSZ65457 SJD65457 RZH65457 RPL65457 RFP65457 QVT65457 QLX65457 QCB65457 PSF65457 PIJ65457 OYN65457 OOR65457 OEV65457 NUZ65457 NLD65457 NBH65457 MRL65457 MHP65457 LXT65457 LNX65457 LEB65457 KUF65457 KKJ65457 KAN65457 JQR65457 JGV65457 IWZ65457 IND65457 IDH65457 HTL65457 HJP65457 GZT65457 GPX65457 GGB65457 FWF65457 FMJ65457 FCN65457 ESR65457 EIV65457 DYZ65457 DPD65457 DFH65457 CVL65457 CLP65457 CBT65457 BRX65457 BIB65457 AYF65457 AOJ65457 AEN65457 UR65457 KV65457 AZ65457 WXH982958 WNL982958 WDP982958 VTT982958 VJX982958 VAB982958 UQF982958 UGJ982958 TWN982958 TMR982958 TCV982958 SSZ982958 SJD982958 RZH982958 RPL982958 RFP982958 QVT982958 QLX982958 QCB982958 PSF982958 PIJ982958 OYN982958 OOR982958 OEV982958 NUZ982958 NLD982958 NBH982958 MRL982958 MHP982958 LXT982958 LNX982958 LEB982958 KUF982958 KKJ982958 KAN982958 JQR982958 JGV982958 IWZ982958 IND982958 IDH982958 HTL982958 HJP982958 GZT982958 GPX982958 GGB982958 FWF982958 FMJ982958 FCN982958 ESR982958 EIV982958 DYZ982958 DPD982958 DFH982958 CVL982958 CLP982958 CBT982958 BRX982958 BIB982958 AYF982958 AOJ982958 AEN982958 UR982958 KV982958 AZ982958 WXH917422 WNL917422 WDP917422 VTT917422 VJX917422 VAB917422 UQF917422 UGJ917422 TWN917422 TMR917422 TCV917422 SSZ917422 SJD917422 RZH917422 RPL917422 RFP917422 QVT917422 QLX917422 QCB917422 PSF917422 PIJ917422 OYN917422 OOR917422 OEV917422 NUZ917422 NLD917422 NBH917422 MRL917422 MHP917422 LXT917422 LNX917422 LEB917422 KUF917422 KKJ917422 KAN917422 JQR917422 JGV917422 IWZ917422 IND917422 IDH917422 HTL917422 HJP917422 GZT917422 GPX917422 GGB917422 FWF917422 FMJ917422 FCN917422 ESR917422 EIV917422 DYZ917422 DPD917422 DFH917422 CVL917422 CLP917422 CBT917422 BRX917422 BIB917422 AYF917422 AOJ917422 AEN917422 UR917422 KV917422 AZ917422 WXH851886 WNL851886 WDP851886 VTT851886 VJX851886 VAB851886 UQF851886 UGJ851886 TWN851886 TMR851886 TCV851886 SSZ851886 SJD851886 RZH851886 RPL851886 RFP851886 QVT851886 QLX851886 QCB851886 PSF851886 PIJ851886 OYN851886 OOR851886 OEV851886 NUZ851886 NLD851886 NBH851886 MRL851886 MHP851886 LXT851886 LNX851886 LEB851886 KUF851886 KKJ851886 KAN851886 JQR851886 JGV851886 IWZ851886 IND851886 IDH851886 HTL851886 HJP851886 GZT851886 GPX851886 GGB851886 FWF851886 FMJ851886 FCN851886 ESR851886 EIV851886 DYZ851886 DPD851886 DFH851886 CVL851886 CLP851886 CBT851886 BRX851886 BIB851886 AYF851886 AOJ851886 AEN851886 UR851886 KV851886 AZ851886 WXH786350 WNL786350 WDP786350 VTT786350 VJX786350 VAB786350 UQF786350 UGJ786350 TWN786350 TMR786350 TCV786350 SSZ786350 SJD786350 RZH786350 RPL786350 RFP786350 QVT786350 QLX786350 QCB786350 PSF786350 PIJ786350 OYN786350 OOR786350 OEV786350 NUZ786350 NLD786350 NBH786350 MRL786350 MHP786350 LXT786350 LNX786350 LEB786350 KUF786350 KKJ786350 KAN786350 JQR786350 JGV786350 IWZ786350 IND786350 IDH786350 HTL786350 HJP786350 GZT786350 GPX786350 GGB786350 FWF786350 FMJ786350 FCN786350 ESR786350 EIV786350 DYZ786350 DPD786350 DFH786350 CVL786350 CLP786350 CBT786350 BRX786350 BIB786350 AYF786350 AOJ786350 AEN786350 UR786350 KV786350 AZ786350 WXH720814 WNL720814 WDP720814 VTT720814 VJX720814 VAB720814 UQF720814 UGJ720814 TWN720814 TMR720814 TCV720814 SSZ720814 SJD720814 RZH720814 RPL720814 RFP720814 QVT720814 QLX720814 QCB720814 PSF720814 PIJ720814 OYN720814 OOR720814 OEV720814 NUZ720814 NLD720814 NBH720814 MRL720814 MHP720814 LXT720814 LNX720814 LEB720814 KUF720814 KKJ720814 KAN720814 JQR720814 JGV720814 IWZ720814 IND720814 IDH720814 HTL720814 HJP720814 GZT720814 GPX720814 GGB720814 FWF720814 FMJ720814 FCN720814 ESR720814 EIV720814 DYZ720814 DPD720814 DFH720814 CVL720814 CLP720814 CBT720814 BRX720814 BIB720814 AYF720814 AOJ720814 AEN720814 UR720814 KV720814 AZ720814 WXH655278 WNL655278 WDP655278 VTT655278 VJX655278 VAB655278 UQF655278 UGJ655278 TWN655278 TMR655278 TCV655278 SSZ655278 SJD655278 RZH655278 RPL655278 RFP655278 QVT655278 QLX655278 QCB655278 PSF655278 PIJ655278 OYN655278 OOR655278 OEV655278 NUZ655278 NLD655278 NBH655278 MRL655278 MHP655278 LXT655278 LNX655278 LEB655278 KUF655278 KKJ655278 KAN655278 JQR655278 JGV655278 IWZ655278 IND655278 IDH655278 HTL655278 HJP655278 GZT655278 GPX655278 GGB655278 FWF655278 FMJ655278 FCN655278 ESR655278 EIV655278 DYZ655278 DPD655278 DFH655278 CVL655278 CLP655278 CBT655278 BRX655278 BIB655278 AYF655278 AOJ655278 AEN655278 UR655278 KV655278 AZ655278 WXH589742 WNL589742 WDP589742 VTT589742 VJX589742 VAB589742 UQF589742 UGJ589742 TWN589742 TMR589742 TCV589742 SSZ589742 SJD589742 RZH589742 RPL589742 RFP589742 QVT589742 QLX589742 QCB589742 PSF589742 PIJ589742 OYN589742 OOR589742 OEV589742 NUZ589742 NLD589742 NBH589742 MRL589742 MHP589742 LXT589742 LNX589742 LEB589742 KUF589742 KKJ589742 KAN589742 JQR589742 JGV589742 IWZ589742 IND589742 IDH589742 HTL589742 HJP589742 GZT589742 GPX589742 GGB589742 FWF589742 FMJ589742 FCN589742 ESR589742 EIV589742 DYZ589742 DPD589742 DFH589742 CVL589742 CLP589742 CBT589742 BRX589742 BIB589742 AYF589742 AOJ589742 AEN589742 UR589742 KV589742 AZ589742 WXH524206 WNL524206 WDP524206 VTT524206 VJX524206 VAB524206 UQF524206 UGJ524206 TWN524206 TMR524206 TCV524206 SSZ524206 SJD524206 RZH524206 RPL524206 RFP524206 QVT524206 QLX524206 QCB524206 PSF524206 PIJ524206 OYN524206 OOR524206 OEV524206 NUZ524206 NLD524206 NBH524206 MRL524206 MHP524206 LXT524206 LNX524206 LEB524206 KUF524206 KKJ524206 KAN524206 JQR524206 JGV524206 IWZ524206 IND524206 IDH524206 HTL524206 HJP524206 GZT524206 GPX524206 GGB524206 FWF524206 FMJ524206 FCN524206 ESR524206 EIV524206 DYZ524206 DPD524206 DFH524206 CVL524206 CLP524206 CBT524206 BRX524206 BIB524206 AYF524206 AOJ524206 AEN524206 UR524206 KV524206 AZ524206 WXH458670 WNL458670 WDP458670 VTT458670 VJX458670 VAB458670 UQF458670 UGJ458670 TWN458670 TMR458670 TCV458670 SSZ458670 SJD458670 RZH458670 RPL458670 RFP458670 QVT458670 QLX458670 QCB458670 PSF458670 PIJ458670 OYN458670 OOR458670 OEV458670 NUZ458670 NLD458670 NBH458670 MRL458670 MHP458670 LXT458670 LNX458670 LEB458670 KUF458670 KKJ458670 KAN458670 JQR458670 JGV458670 IWZ458670 IND458670 IDH458670 HTL458670 HJP458670 GZT458670 GPX458670 GGB458670 FWF458670 FMJ458670 FCN458670 ESR458670 EIV458670 DYZ458670 DPD458670 DFH458670 CVL458670 CLP458670 CBT458670 BRX458670 BIB458670 AYF458670 AOJ458670 AEN458670 UR458670 KV458670 AZ458670 WXH393134 WNL393134 WDP393134 VTT393134 VJX393134 VAB393134 UQF393134 UGJ393134 TWN393134 TMR393134 TCV393134 SSZ393134 SJD393134 RZH393134 RPL393134 RFP393134 QVT393134 QLX393134 QCB393134 PSF393134 PIJ393134 OYN393134 OOR393134 OEV393134 NUZ393134 NLD393134 NBH393134 MRL393134 MHP393134 LXT393134 LNX393134 LEB393134 KUF393134 KKJ393134 KAN393134 JQR393134 JGV393134 IWZ393134 IND393134 IDH393134 HTL393134 HJP393134 GZT393134 GPX393134 GGB393134 FWF393134 FMJ393134 FCN393134 ESR393134 EIV393134 DYZ393134 DPD393134 DFH393134 CVL393134 CLP393134 CBT393134 BRX393134 BIB393134 AYF393134 AOJ393134 AEN393134 UR393134 KV393134 AZ393134 WXH327598 WNL327598 WDP327598 VTT327598 VJX327598 VAB327598 UQF327598 UGJ327598 TWN327598 TMR327598 TCV327598 SSZ327598 SJD327598 RZH327598 RPL327598 RFP327598 QVT327598 QLX327598 QCB327598 PSF327598 PIJ327598 OYN327598 OOR327598 OEV327598 NUZ327598 NLD327598 NBH327598 MRL327598 MHP327598 LXT327598 LNX327598 LEB327598 KUF327598 KKJ327598 KAN327598 JQR327598 JGV327598 IWZ327598 IND327598 IDH327598 HTL327598 HJP327598 GZT327598 GPX327598 GGB327598 FWF327598 FMJ327598 FCN327598 ESR327598 EIV327598 DYZ327598 DPD327598 DFH327598 CVL327598 CLP327598 CBT327598 BRX327598 BIB327598 AYF327598 AOJ327598 AEN327598 UR327598 KV327598 AZ327598 WXH262062 WNL262062 WDP262062 VTT262062 VJX262062 VAB262062 UQF262062 UGJ262062 TWN262062 TMR262062 TCV262062 SSZ262062 SJD262062 RZH262062 RPL262062 RFP262062 QVT262062 QLX262062 QCB262062 PSF262062 PIJ262062 OYN262062 OOR262062 OEV262062 NUZ262062 NLD262062 NBH262062 MRL262062 MHP262062 LXT262062 LNX262062 LEB262062 KUF262062 KKJ262062 KAN262062 JQR262062 JGV262062 IWZ262062 IND262062 IDH262062 HTL262062 HJP262062 GZT262062 GPX262062 GGB262062 FWF262062 FMJ262062 FCN262062 ESR262062 EIV262062 DYZ262062 DPD262062 DFH262062 CVL262062 CLP262062 CBT262062 BRX262062 BIB262062 AYF262062 AOJ262062 AEN262062 UR262062 KV262062 AZ262062 WXH196526 WNL196526 WDP196526 VTT196526 VJX196526 VAB196526 UQF196526 UGJ196526 TWN196526 TMR196526 TCV196526 SSZ196526 SJD196526 RZH196526 RPL196526 RFP196526 QVT196526 QLX196526 QCB196526 PSF196526 PIJ196526 OYN196526 OOR196526 OEV196526 NUZ196526 NLD196526 NBH196526 MRL196526 MHP196526 LXT196526 LNX196526 LEB196526 KUF196526 KKJ196526 KAN196526 JQR196526 JGV196526 IWZ196526 IND196526 IDH196526 HTL196526 HJP196526 GZT196526 GPX196526 GGB196526 FWF196526 FMJ196526 FCN196526 ESR196526 EIV196526 DYZ196526 DPD196526 DFH196526 CVL196526 CLP196526 CBT196526 BRX196526 BIB196526 AYF196526 AOJ196526 AEN196526 UR196526 KV196526 AZ196526 WXH130990 WNL130990 WDP130990 VTT130990 VJX130990 VAB130990 UQF130990 UGJ130990 TWN130990 TMR130990 TCV130990 SSZ130990 SJD130990 RZH130990 RPL130990 RFP130990 QVT130990 QLX130990 QCB130990 PSF130990 PIJ130990 OYN130990 OOR130990 OEV130990 NUZ130990 NLD130990 NBH130990 MRL130990 MHP130990 LXT130990 LNX130990 LEB130990 KUF130990 KKJ130990 KAN130990 JQR130990 JGV130990 IWZ130990 IND130990 IDH130990 HTL130990 HJP130990 GZT130990 GPX130990 GGB130990 FWF130990 FMJ130990 FCN130990 ESR130990 EIV130990 DYZ130990 DPD130990 DFH130990 CVL130990 CLP130990 CBT130990 BRX130990 BIB130990 AYF130990 AOJ130990 AEN130990 UR130990 KV130990 AZ130990 WXH65454 WNL65454 WDP65454 VTT65454 VJX65454 VAB65454 UQF65454 UGJ65454 TWN65454 TMR65454 TCV65454 SSZ65454 SJD65454 RZH65454 RPL65454 RFP65454 QVT65454 QLX65454 QCB65454 PSF65454 PIJ65454 OYN65454 OOR65454 OEV65454 NUZ65454 NLD65454 NBH65454 MRL65454 MHP65454 LXT65454 LNX65454 LEB65454 KUF65454 KKJ65454 KAN65454 JQR65454 JGV65454 IWZ65454 IND65454 IDH65454 HTL65454 HJP65454 GZT65454 GPX65454 GGB65454 FWF65454 FMJ65454 FCN65454 ESR65454 EIV65454 DYZ65454 DPD65454 DFH65454 CVL65454 CLP65454 CBT65454 BRX65454 BIB65454 AYF65454 AOJ65454 AEN65454 UR65454 KV65454 AZ65454 WVL982961 WLP982961 WBT982961 VRX982961 VIB982961 UYF982961 UOJ982961 UEN982961 TUR982961 TKV982961 TAZ982961 SRD982961 SHH982961 RXL982961 RNP982961 RDT982961 QTX982961 QKB982961 QAF982961 PQJ982961 PGN982961 OWR982961 OMV982961 OCZ982961 NTD982961 NJH982961 MZL982961 MPP982961 MFT982961 LVX982961 LMB982961 LCF982961 KSJ982961 KIN982961 JYR982961 JOV982961 JEZ982961 IVD982961 ILH982961 IBL982961 HRP982961 HHT982961 GXX982961 GOB982961 GEF982961 FUJ982961 FKN982961 FAR982961 EQV982961 EGZ982961 DXD982961 DNH982961 DDL982961 CTP982961 CJT982961 BZX982961 BQB982961 BGF982961 AWJ982961 AMN982961 ACR982961 SV982961 IZ982961 D982961 WVL917425 WLP917425 WBT917425 VRX917425 VIB917425 UYF917425 UOJ917425 UEN917425 TUR917425 TKV917425 TAZ917425 SRD917425 SHH917425 RXL917425 RNP917425 RDT917425 QTX917425 QKB917425 QAF917425 PQJ917425 PGN917425 OWR917425 OMV917425 OCZ917425 NTD917425 NJH917425 MZL917425 MPP917425 MFT917425 LVX917425 LMB917425 LCF917425 KSJ917425 KIN917425 JYR917425 JOV917425 JEZ917425 IVD917425 ILH917425 IBL917425 HRP917425 HHT917425 GXX917425 GOB917425 GEF917425 FUJ917425 FKN917425 FAR917425 EQV917425 EGZ917425 DXD917425 DNH917425 DDL917425 CTP917425 CJT917425 BZX917425 BQB917425 BGF917425 AWJ917425 AMN917425 ACR917425 SV917425 IZ917425 D917425 WVL851889 WLP851889 WBT851889 VRX851889 VIB851889 UYF851889 UOJ851889 UEN851889 TUR851889 TKV851889 TAZ851889 SRD851889 SHH851889 RXL851889 RNP851889 RDT851889 QTX851889 QKB851889 QAF851889 PQJ851889 PGN851889 OWR851889 OMV851889 OCZ851889 NTD851889 NJH851889 MZL851889 MPP851889 MFT851889 LVX851889 LMB851889 LCF851889 KSJ851889 KIN851889 JYR851889 JOV851889 JEZ851889 IVD851889 ILH851889 IBL851889 HRP851889 HHT851889 GXX851889 GOB851889 GEF851889 FUJ851889 FKN851889 FAR851889 EQV851889 EGZ851889 DXD851889 DNH851889 DDL851889 CTP851889 CJT851889 BZX851889 BQB851889 BGF851889 AWJ851889 AMN851889 ACR851889 SV851889 IZ851889 D851889 WVL786353 WLP786353 WBT786353 VRX786353 VIB786353 UYF786353 UOJ786353 UEN786353 TUR786353 TKV786353 TAZ786353 SRD786353 SHH786353 RXL786353 RNP786353 RDT786353 QTX786353 QKB786353 QAF786353 PQJ786353 PGN786353 OWR786353 OMV786353 OCZ786353 NTD786353 NJH786353 MZL786353 MPP786353 MFT786353 LVX786353 LMB786353 LCF786353 KSJ786353 KIN786353 JYR786353 JOV786353 JEZ786353 IVD786353 ILH786353 IBL786353 HRP786353 HHT786353 GXX786353 GOB786353 GEF786353 FUJ786353 FKN786353 FAR786353 EQV786353 EGZ786353 DXD786353 DNH786353 DDL786353 CTP786353 CJT786353 BZX786353 BQB786353 BGF786353 AWJ786353 AMN786353 ACR786353 SV786353 IZ786353 D786353 WVL720817 WLP720817 WBT720817 VRX720817 VIB720817 UYF720817 UOJ720817 UEN720817 TUR720817 TKV720817 TAZ720817 SRD720817 SHH720817 RXL720817 RNP720817 RDT720817 QTX720817 QKB720817 QAF720817 PQJ720817 PGN720817 OWR720817 OMV720817 OCZ720817 NTD720817 NJH720817 MZL720817 MPP720817 MFT720817 LVX720817 LMB720817 LCF720817 KSJ720817 KIN720817 JYR720817 JOV720817 JEZ720817 IVD720817 ILH720817 IBL720817 HRP720817 HHT720817 GXX720817 GOB720817 GEF720817 FUJ720817 FKN720817 FAR720817 EQV720817 EGZ720817 DXD720817 DNH720817 DDL720817 CTP720817 CJT720817 BZX720817 BQB720817 BGF720817 AWJ720817 AMN720817 ACR720817 SV720817 IZ720817 D720817 WVL655281 WLP655281 WBT655281 VRX655281 VIB655281 UYF655281 UOJ655281 UEN655281 TUR655281 TKV655281 TAZ655281 SRD655281 SHH655281 RXL655281 RNP655281 RDT655281 QTX655281 QKB655281 QAF655281 PQJ655281 PGN655281 OWR655281 OMV655281 OCZ655281 NTD655281 NJH655281 MZL655281 MPP655281 MFT655281 LVX655281 LMB655281 LCF655281 KSJ655281 KIN655281 JYR655281 JOV655281 JEZ655281 IVD655281 ILH655281 IBL655281 HRP655281 HHT655281 GXX655281 GOB655281 GEF655281 FUJ655281 FKN655281 FAR655281 EQV655281 EGZ655281 DXD655281 DNH655281 DDL655281 CTP655281 CJT655281 BZX655281 BQB655281 BGF655281 AWJ655281 AMN655281 ACR655281 SV655281 IZ655281 D655281 WVL589745 WLP589745 WBT589745 VRX589745 VIB589745 UYF589745 UOJ589745 UEN589745 TUR589745 TKV589745 TAZ589745 SRD589745 SHH589745 RXL589745 RNP589745 RDT589745 QTX589745 QKB589745 QAF589745 PQJ589745 PGN589745 OWR589745 OMV589745 OCZ589745 NTD589745 NJH589745 MZL589745 MPP589745 MFT589745 LVX589745 LMB589745 LCF589745 KSJ589745 KIN589745 JYR589745 JOV589745 JEZ589745 IVD589745 ILH589745 IBL589745 HRP589745 HHT589745 GXX589745 GOB589745 GEF589745 FUJ589745 FKN589745 FAR589745 EQV589745 EGZ589745 DXD589745 DNH589745 DDL589745 CTP589745 CJT589745 BZX589745 BQB589745 BGF589745 AWJ589745 AMN589745 ACR589745 SV589745 IZ589745 D589745 WVL524209 WLP524209 WBT524209 VRX524209 VIB524209 UYF524209 UOJ524209 UEN524209 TUR524209 TKV524209 TAZ524209 SRD524209 SHH524209 RXL524209 RNP524209 RDT524209 QTX524209 QKB524209 QAF524209 PQJ524209 PGN524209 OWR524209 OMV524209 OCZ524209 NTD524209 NJH524209 MZL524209 MPP524209 MFT524209 LVX524209 LMB524209 LCF524209 KSJ524209 KIN524209 JYR524209 JOV524209 JEZ524209 IVD524209 ILH524209 IBL524209 HRP524209 HHT524209 GXX524209 GOB524209 GEF524209 FUJ524209 FKN524209 FAR524209 EQV524209 EGZ524209 DXD524209 DNH524209 DDL524209 CTP524209 CJT524209 BZX524209 BQB524209 BGF524209 AWJ524209 AMN524209 ACR524209 SV524209 IZ524209 D524209 WVL458673 WLP458673 WBT458673 VRX458673 VIB458673 UYF458673 UOJ458673 UEN458673 TUR458673 TKV458673 TAZ458673 SRD458673 SHH458673 RXL458673 RNP458673 RDT458673 QTX458673 QKB458673 QAF458673 PQJ458673 PGN458673 OWR458673 OMV458673 OCZ458673 NTD458673 NJH458673 MZL458673 MPP458673 MFT458673 LVX458673 LMB458673 LCF458673 KSJ458673 KIN458673 JYR458673 JOV458673 JEZ458673 IVD458673 ILH458673 IBL458673 HRP458673 HHT458673 GXX458673 GOB458673 GEF458673 FUJ458673 FKN458673 FAR458673 EQV458673 EGZ458673 DXD458673 DNH458673 DDL458673 CTP458673 CJT458673 BZX458673 BQB458673 BGF458673 AWJ458673 AMN458673 ACR458673 SV458673 IZ458673 D458673 WVL393137 WLP393137 WBT393137 VRX393137 VIB393137 UYF393137 UOJ393137 UEN393137 TUR393137 TKV393137 TAZ393137 SRD393137 SHH393137 RXL393137 RNP393137 RDT393137 QTX393137 QKB393137 QAF393137 PQJ393137 PGN393137 OWR393137 OMV393137 OCZ393137 NTD393137 NJH393137 MZL393137 MPP393137 MFT393137 LVX393137 LMB393137 LCF393137 KSJ393137 KIN393137 JYR393137 JOV393137 JEZ393137 IVD393137 ILH393137 IBL393137 HRP393137 HHT393137 GXX393137 GOB393137 GEF393137 FUJ393137 FKN393137 FAR393137 EQV393137 EGZ393137 DXD393137 DNH393137 DDL393137 CTP393137 CJT393137 BZX393137 BQB393137 BGF393137 AWJ393137 AMN393137 ACR393137 SV393137 IZ393137 D393137 WVL327601 WLP327601 WBT327601 VRX327601 VIB327601 UYF327601 UOJ327601 UEN327601 TUR327601 TKV327601 TAZ327601 SRD327601 SHH327601 RXL327601 RNP327601 RDT327601 QTX327601 QKB327601 QAF327601 PQJ327601 PGN327601 OWR327601 OMV327601 OCZ327601 NTD327601 NJH327601 MZL327601 MPP327601 MFT327601 LVX327601 LMB327601 LCF327601 KSJ327601 KIN327601 JYR327601 JOV327601 JEZ327601 IVD327601 ILH327601 IBL327601 HRP327601 HHT327601 GXX327601 GOB327601 GEF327601 FUJ327601 FKN327601 FAR327601 EQV327601 EGZ327601 DXD327601 DNH327601 DDL327601 CTP327601 CJT327601 BZX327601 BQB327601 BGF327601 AWJ327601 AMN327601 ACR327601 SV327601 IZ327601 D327601 WVL262065 WLP262065 WBT262065 VRX262065 VIB262065 UYF262065 UOJ262065 UEN262065 TUR262065 TKV262065 TAZ262065 SRD262065 SHH262065 RXL262065 RNP262065 RDT262065 QTX262065 QKB262065 QAF262065 PQJ262065 PGN262065 OWR262065 OMV262065 OCZ262065 NTD262065 NJH262065 MZL262065 MPP262065 MFT262065 LVX262065 LMB262065 LCF262065 KSJ262065 KIN262065 JYR262065 JOV262065 JEZ262065 IVD262065 ILH262065 IBL262065 HRP262065 HHT262065 GXX262065 GOB262065 GEF262065 FUJ262065 FKN262065 FAR262065 EQV262065 EGZ262065 DXD262065 DNH262065 DDL262065 CTP262065 CJT262065 BZX262065 BQB262065 BGF262065 AWJ262065 AMN262065 ACR262065 SV262065 IZ262065 D262065 WVL196529 WLP196529 WBT196529 VRX196529 VIB196529 UYF196529 UOJ196529 UEN196529 TUR196529 TKV196529 TAZ196529 SRD196529 SHH196529 RXL196529 RNP196529 RDT196529 QTX196529 QKB196529 QAF196529 PQJ196529 PGN196529 OWR196529 OMV196529 OCZ196529 NTD196529 NJH196529 MZL196529 MPP196529 MFT196529 LVX196529 LMB196529 LCF196529 KSJ196529 KIN196529 JYR196529 JOV196529 JEZ196529 IVD196529 ILH196529 IBL196529 HRP196529 HHT196529 GXX196529 GOB196529 GEF196529 FUJ196529 FKN196529 FAR196529 EQV196529 EGZ196529 DXD196529 DNH196529 DDL196529 CTP196529 CJT196529 BZX196529 BQB196529 BGF196529 AWJ196529 AMN196529 ACR196529 SV196529 IZ196529 D196529 WVL130993 WLP130993 WBT130993 VRX130993 VIB130993 UYF130993 UOJ130993 UEN130993 TUR130993 TKV130993 TAZ130993 SRD130993 SHH130993 RXL130993 RNP130993 RDT130993 QTX130993 QKB130993 QAF130993 PQJ130993 PGN130993 OWR130993 OMV130993 OCZ130993 NTD130993 NJH130993 MZL130993 MPP130993 MFT130993 LVX130993 LMB130993 LCF130993 KSJ130993 KIN130993 JYR130993 JOV130993 JEZ130993 IVD130993 ILH130993 IBL130993 HRP130993 HHT130993 GXX130993 GOB130993 GEF130993 FUJ130993 FKN130993 FAR130993 EQV130993 EGZ130993 DXD130993 DNH130993 DDL130993 CTP130993 CJT130993 BZX130993 BQB130993 BGF130993 AWJ130993 AMN130993 ACR130993 SV130993 IZ130993 D130993 WVL65457 WLP65457 WBT65457 VRX65457 VIB65457 UYF65457 UOJ65457 UEN65457 TUR65457 TKV65457 TAZ65457 SRD65457 SHH65457 RXL65457 RNP65457 RDT65457 QTX65457 QKB65457 QAF65457 PQJ65457 PGN65457 OWR65457 OMV65457 OCZ65457 NTD65457 NJH65457 MZL65457 MPP65457 MFT65457 LVX65457 LMB65457 LCF65457 KSJ65457 KIN65457 JYR65457 JOV65457 JEZ65457 IVD65457 ILH65457 IBL65457 HRP65457 HHT65457 GXX65457 GOB65457 GEF65457 FUJ65457 FKN65457 FAR65457 EQV65457 EGZ65457 DXD65457 DNH65457 DDL65457 CTP65457 CJT65457 BZX65457 BQB65457 BGF65457 AWJ65457 AMN65457 ACR65457 SV65457 IZ65457 D65457 WNL982955 WXH982967 WNL982967 WDP982967 VTT982967 VJX982967 VAB982967 UQF982967 UGJ982967 TWN982967 TMR982967 TCV982967 SSZ982967 SJD982967 RZH982967 RPL982967 RFP982967 QVT982967 QLX982967 QCB982967 PSF982967 PIJ982967 OYN982967 OOR982967 OEV982967 NUZ982967 NLD982967 NBH982967 MRL982967 MHP982967 LXT982967 LNX982967 LEB982967 KUF982967 KKJ982967 KAN982967 JQR982967 JGV982967 IWZ982967 IND982967 IDH982967 HTL982967 HJP982967 GZT982967 GPX982967 GGB982967 FWF982967 FMJ982967 FCN982967 ESR982967 EIV982967 DYZ982967 DPD982967 DFH982967 CVL982967 CLP982967 CBT982967 BRX982967 BIB982967 AYF982967 AOJ982967 AEN982967 UR982967 KV982967 AZ982967 WXH917431 WNL917431 WDP917431 VTT917431 VJX917431 VAB917431 UQF917431 UGJ917431 TWN917431 TMR917431 TCV917431 SSZ917431 SJD917431 RZH917431 RPL917431 RFP917431 QVT917431 QLX917431 QCB917431 PSF917431 PIJ917431 OYN917431 OOR917431 OEV917431 NUZ917431 NLD917431 NBH917431 MRL917431 MHP917431 LXT917431 LNX917431 LEB917431 KUF917431 KKJ917431 KAN917431 JQR917431 JGV917431 IWZ917431 IND917431 IDH917431 HTL917431 HJP917431 GZT917431 GPX917431 GGB917431 FWF917431 FMJ917431 FCN917431 ESR917431 EIV917431 DYZ917431 DPD917431 DFH917431 CVL917431 CLP917431 CBT917431 BRX917431 BIB917431 AYF917431 AOJ917431 AEN917431 UR917431 KV917431 AZ917431 WXH851895 WNL851895 WDP851895 VTT851895 VJX851895 VAB851895 UQF851895 UGJ851895 TWN851895 TMR851895 TCV851895 SSZ851895 SJD851895 RZH851895 RPL851895 RFP851895 QVT851895 QLX851895 QCB851895 PSF851895 PIJ851895 OYN851895 OOR851895 OEV851895 NUZ851895 NLD851895 NBH851895 MRL851895 MHP851895 LXT851895 LNX851895 LEB851895 KUF851895 KKJ851895 KAN851895 JQR851895 JGV851895 IWZ851895 IND851895 IDH851895 HTL851895 HJP851895 GZT851895 GPX851895 GGB851895 FWF851895 FMJ851895 FCN851895 ESR851895 EIV851895 DYZ851895 DPD851895 DFH851895 CVL851895 CLP851895 CBT851895 BRX851895 BIB851895 AYF851895 AOJ851895 AEN851895 UR851895 KV851895 AZ851895 WXH786359 WNL786359 WDP786359 VTT786359 VJX786359 VAB786359 UQF786359 UGJ786359 TWN786359 TMR786359 TCV786359 SSZ786359 SJD786359 RZH786359 RPL786359 RFP786359 QVT786359 QLX786359 QCB786359 PSF786359 PIJ786359 OYN786359 OOR786359 OEV786359 NUZ786359 NLD786359 NBH786359 MRL786359 MHP786359 LXT786359 LNX786359 LEB786359 KUF786359 KKJ786359 KAN786359 JQR786359 JGV786359 IWZ786359 IND786359 IDH786359 HTL786359 HJP786359 GZT786359 GPX786359 GGB786359 FWF786359 FMJ786359 FCN786359 ESR786359 EIV786359 DYZ786359 DPD786359 DFH786359 CVL786359 CLP786359 CBT786359 BRX786359 BIB786359 AYF786359 AOJ786359 AEN786359 UR786359 KV786359 AZ786359 WXH720823 WNL720823 WDP720823 VTT720823 VJX720823 VAB720823 UQF720823 UGJ720823 TWN720823 TMR720823 TCV720823 SSZ720823 SJD720823 RZH720823 RPL720823 RFP720823 QVT720823 QLX720823 QCB720823 PSF720823 PIJ720823 OYN720823 OOR720823 OEV720823 NUZ720823 NLD720823 NBH720823 MRL720823 MHP720823 LXT720823 LNX720823 LEB720823 KUF720823 KKJ720823 KAN720823 JQR720823 JGV720823 IWZ720823 IND720823 IDH720823 HTL720823 HJP720823 GZT720823 GPX720823 GGB720823 FWF720823 FMJ720823 FCN720823 ESR720823 EIV720823 DYZ720823 DPD720823 DFH720823 CVL720823 CLP720823 CBT720823 BRX720823 BIB720823 AYF720823 AOJ720823 AEN720823 UR720823 KV720823 AZ720823 WXH655287 WNL655287 WDP655287 VTT655287 VJX655287 VAB655287 UQF655287 UGJ655287 TWN655287 TMR655287 TCV655287 SSZ655287 SJD655287 RZH655287 RPL655287 RFP655287 QVT655287 QLX655287 QCB655287 PSF655287 PIJ655287 OYN655287 OOR655287 OEV655287 NUZ655287 NLD655287 NBH655287 MRL655287 MHP655287 LXT655287 LNX655287 LEB655287 KUF655287 KKJ655287 KAN655287 JQR655287 JGV655287 IWZ655287 IND655287 IDH655287 HTL655287 HJP655287 GZT655287 GPX655287 GGB655287 FWF655287 FMJ655287 FCN655287 ESR655287 EIV655287 DYZ655287 DPD655287 DFH655287 CVL655287 CLP655287 CBT655287 BRX655287 BIB655287 AYF655287 AOJ655287 AEN655287 UR655287 KV655287 AZ655287 WXH589751 WNL589751 WDP589751 VTT589751 VJX589751 VAB589751 UQF589751 UGJ589751 TWN589751 TMR589751 TCV589751 SSZ589751 SJD589751 RZH589751 RPL589751 RFP589751 QVT589751 QLX589751 QCB589751 PSF589751 PIJ589751 OYN589751 OOR589751 OEV589751 NUZ589751 NLD589751 NBH589751 MRL589751 MHP589751 LXT589751 LNX589751 LEB589751 KUF589751 KKJ589751 KAN589751 JQR589751 JGV589751 IWZ589751 IND589751 IDH589751 HTL589751 HJP589751 GZT589751 GPX589751 GGB589751 FWF589751 FMJ589751 FCN589751 ESR589751 EIV589751 DYZ589751 DPD589751 DFH589751 CVL589751 CLP589751 CBT589751 BRX589751 BIB589751 AYF589751 AOJ589751 AEN589751 UR589751 KV589751 AZ589751 WXH524215 WNL524215 WDP524215 VTT524215 VJX524215 VAB524215 UQF524215 UGJ524215 TWN524215 TMR524215 TCV524215 SSZ524215 SJD524215 RZH524215 RPL524215 RFP524215 QVT524215 QLX524215 QCB524215 PSF524215 PIJ524215 OYN524215 OOR524215 OEV524215 NUZ524215 NLD524215 NBH524215 MRL524215 MHP524215 LXT524215 LNX524215 LEB524215 KUF524215 KKJ524215 KAN524215 JQR524215 JGV524215 IWZ524215 IND524215 IDH524215 HTL524215 HJP524215 GZT524215 GPX524215 GGB524215 FWF524215 FMJ524215 FCN524215 ESR524215 EIV524215 DYZ524215 DPD524215 DFH524215 CVL524215 CLP524215 CBT524215 BRX524215 BIB524215 AYF524215 AOJ524215 AEN524215 UR524215 KV524215 AZ524215 WXH458679 WNL458679 WDP458679 VTT458679 VJX458679 VAB458679 UQF458679 UGJ458679 TWN458679 TMR458679 TCV458679 SSZ458679 SJD458679 RZH458679 RPL458679 RFP458679 QVT458679 QLX458679 QCB458679 PSF458679 PIJ458679 OYN458679 OOR458679 OEV458679 NUZ458679 NLD458679 NBH458679 MRL458679 MHP458679 LXT458679 LNX458679 LEB458679 KUF458679 KKJ458679 KAN458679 JQR458679 JGV458679 IWZ458679 IND458679 IDH458679 HTL458679 HJP458679 GZT458679 GPX458679 GGB458679 FWF458679 FMJ458679 FCN458679 ESR458679 EIV458679 DYZ458679 DPD458679 DFH458679 CVL458679 CLP458679 CBT458679 BRX458679 BIB458679 AYF458679 AOJ458679 AEN458679 UR458679 KV458679 AZ458679 WXH393143 WNL393143 WDP393143 VTT393143 VJX393143 VAB393143 UQF393143 UGJ393143 TWN393143 TMR393143 TCV393143 SSZ393143 SJD393143 RZH393143 RPL393143 RFP393143 QVT393143 QLX393143 QCB393143 PSF393143 PIJ393143 OYN393143 OOR393143 OEV393143 NUZ393143 NLD393143 NBH393143 MRL393143 MHP393143 LXT393143 LNX393143 LEB393143 KUF393143 KKJ393143 KAN393143 JQR393143 JGV393143 IWZ393143 IND393143 IDH393143 HTL393143 HJP393143 GZT393143 GPX393143 GGB393143 FWF393143 FMJ393143 FCN393143 ESR393143 EIV393143 DYZ393143 DPD393143 DFH393143 CVL393143 CLP393143 CBT393143 BRX393143 BIB393143 AYF393143 AOJ393143 AEN393143 UR393143 KV393143 AZ393143 WXH327607 WNL327607 WDP327607 VTT327607 VJX327607 VAB327607 UQF327607 UGJ327607 TWN327607 TMR327607 TCV327607 SSZ327607 SJD327607 RZH327607 RPL327607 RFP327607 QVT327607 QLX327607 QCB327607 PSF327607 PIJ327607 OYN327607 OOR327607 OEV327607 NUZ327607 NLD327607 NBH327607 MRL327607 MHP327607 LXT327607 LNX327607 LEB327607 KUF327607 KKJ327607 KAN327607 JQR327607 JGV327607 IWZ327607 IND327607 IDH327607 HTL327607 HJP327607 GZT327607 GPX327607 GGB327607 FWF327607 FMJ327607 FCN327607 ESR327607 EIV327607 DYZ327607 DPD327607 DFH327607 CVL327607 CLP327607 CBT327607 BRX327607 BIB327607 AYF327607 AOJ327607 AEN327607 UR327607 KV327607 AZ327607 WXH262071 WNL262071 WDP262071 VTT262071 VJX262071 VAB262071 UQF262071 UGJ262071 TWN262071 TMR262071 TCV262071 SSZ262071 SJD262071 RZH262071 RPL262071 RFP262071 QVT262071 QLX262071 QCB262071 PSF262071 PIJ262071 OYN262071 OOR262071 OEV262071 NUZ262071 NLD262071 NBH262071 MRL262071 MHP262071 LXT262071 LNX262071 LEB262071 KUF262071 KKJ262071 KAN262071 JQR262071 JGV262071 IWZ262071 IND262071 IDH262071 HTL262071 HJP262071 GZT262071 GPX262071 GGB262071 FWF262071 FMJ262071 FCN262071 ESR262071 EIV262071 DYZ262071 DPD262071 DFH262071 CVL262071 CLP262071 CBT262071 BRX262071 BIB262071 AYF262071 AOJ262071 AEN262071 UR262071 KV262071 AZ262071 WXH196535 WNL196535 WDP196535 VTT196535 VJX196535 VAB196535 UQF196535 UGJ196535 TWN196535 TMR196535 TCV196535 SSZ196535 SJD196535 RZH196535 RPL196535 RFP196535 QVT196535 QLX196535 QCB196535 PSF196535 PIJ196535 OYN196535 OOR196535 OEV196535 NUZ196535 NLD196535 NBH196535 MRL196535 MHP196535 LXT196535 LNX196535 LEB196535 KUF196535 KKJ196535 KAN196535 JQR196535 JGV196535 IWZ196535 IND196535 IDH196535 HTL196535 HJP196535 GZT196535 GPX196535 GGB196535 FWF196535 FMJ196535 FCN196535 ESR196535 EIV196535 DYZ196535 DPD196535 DFH196535 CVL196535 CLP196535 CBT196535 BRX196535 BIB196535 AYF196535 AOJ196535 AEN196535 UR196535 KV196535 AZ196535 WXH130999 WNL130999 WDP130999 VTT130999 VJX130999 VAB130999 UQF130999 UGJ130999 TWN130999 TMR130999 TCV130999 SSZ130999 SJD130999 RZH130999 RPL130999 RFP130999 QVT130999 QLX130999 QCB130999 PSF130999 PIJ130999 OYN130999 OOR130999 OEV130999 NUZ130999 NLD130999 NBH130999 MRL130999 MHP130999 LXT130999 LNX130999 LEB130999 KUF130999 KKJ130999 KAN130999 JQR130999 JGV130999 IWZ130999 IND130999 IDH130999 HTL130999 HJP130999 GZT130999 GPX130999 GGB130999 FWF130999 FMJ130999 FCN130999 ESR130999 EIV130999 DYZ130999 DPD130999 DFH130999 CVL130999 CLP130999 CBT130999 BRX130999 BIB130999 AYF130999 AOJ130999 AEN130999 UR130999 KV130999 AZ130999 WXH65463 WNL65463 WDP65463 VTT65463 VJX65463 VAB65463 UQF65463 UGJ65463 TWN65463 TMR65463 TCV65463 SSZ65463 SJD65463 RZH65463 RPL65463 RFP65463 QVT65463 QLX65463 QCB65463 PSF65463 PIJ65463 OYN65463 OOR65463 OEV65463 NUZ65463 NLD65463 NBH65463 MRL65463 MHP65463 LXT65463 LNX65463 LEB65463 KUF65463 KKJ65463 KAN65463 JQR65463 JGV65463 IWZ65463 IND65463 IDH65463 HTL65463 HJP65463 GZT65463 GPX65463 GGB65463 FWF65463 FMJ65463 FCN65463 ESR65463 EIV65463 DYZ65463 DPD65463 DFH65463 CVL65463 CLP65463 CBT65463 BRX65463 BIB65463 AYF65463 AOJ65463 AEN65463 UR65463 KV65463 AZ65463 WVL982955 WLP982955 WBT982955 VRX982955 VIB982955 UYF982955 UOJ982955 UEN982955 TUR982955 TKV982955 TAZ982955 SRD982955 SHH982955 RXL982955 RNP982955 RDT982955 QTX982955 QKB982955 QAF982955 PQJ982955 PGN982955 OWR982955 OMV982955 OCZ982955 NTD982955 NJH982955 MZL982955 MPP982955 MFT982955 LVX982955 LMB982955 LCF982955 KSJ982955 KIN982955 JYR982955 JOV982955 JEZ982955 IVD982955 ILH982955 IBL982955 HRP982955 HHT982955 GXX982955 GOB982955 GEF982955 FUJ982955 FKN982955 FAR982955 EQV982955 EGZ982955 DXD982955 DNH982955 DDL982955 CTP982955 CJT982955 BZX982955 BQB982955 BGF982955 AWJ982955 AMN982955 ACR982955 SV982955 IZ982955 D982955 WVL917419 WLP917419 WBT917419 VRX917419 VIB917419 UYF917419 UOJ917419 UEN917419 TUR917419 TKV917419 TAZ917419 SRD917419 SHH917419 RXL917419 RNP917419 RDT917419 QTX917419 QKB917419 QAF917419 PQJ917419 PGN917419 OWR917419 OMV917419 OCZ917419 NTD917419 NJH917419 MZL917419 MPP917419 MFT917419 LVX917419 LMB917419 LCF917419 KSJ917419 KIN917419 JYR917419 JOV917419 JEZ917419 IVD917419 ILH917419 IBL917419 HRP917419 HHT917419 GXX917419 GOB917419 GEF917419 FUJ917419 FKN917419 FAR917419 EQV917419 EGZ917419 DXD917419 DNH917419 DDL917419 CTP917419 CJT917419 BZX917419 BQB917419 BGF917419 AWJ917419 AMN917419 ACR917419 SV917419 IZ917419 D917419 WVL851883 WLP851883 WBT851883 VRX851883 VIB851883 UYF851883 UOJ851883 UEN851883 TUR851883 TKV851883 TAZ851883 SRD851883 SHH851883 RXL851883 RNP851883 RDT851883 QTX851883 QKB851883 QAF851883 PQJ851883 PGN851883 OWR851883 OMV851883 OCZ851883 NTD851883 NJH851883 MZL851883 MPP851883 MFT851883 LVX851883 LMB851883 LCF851883 KSJ851883 KIN851883 JYR851883 JOV851883 JEZ851883 IVD851883 ILH851883 IBL851883 HRP851883 HHT851883 GXX851883 GOB851883 GEF851883 FUJ851883 FKN851883 FAR851883 EQV851883 EGZ851883 DXD851883 DNH851883 DDL851883 CTP851883 CJT851883 BZX851883 BQB851883 BGF851883 AWJ851883 AMN851883 ACR851883 SV851883 IZ851883 D851883 WVL786347 WLP786347 WBT786347 VRX786347 VIB786347 UYF786347 UOJ786347 UEN786347 TUR786347 TKV786347 TAZ786347 SRD786347 SHH786347 RXL786347 RNP786347 RDT786347 QTX786347 QKB786347 QAF786347 PQJ786347 PGN786347 OWR786347 OMV786347 OCZ786347 NTD786347 NJH786347 MZL786347 MPP786347 MFT786347 LVX786347 LMB786347 LCF786347 KSJ786347 KIN786347 JYR786347 JOV786347 JEZ786347 IVD786347 ILH786347 IBL786347 HRP786347 HHT786347 GXX786347 GOB786347 GEF786347 FUJ786347 FKN786347 FAR786347 EQV786347 EGZ786347 DXD786347 DNH786347 DDL786347 CTP786347 CJT786347 BZX786347 BQB786347 BGF786347 AWJ786347 AMN786347 ACR786347 SV786347 IZ786347 D786347 WVL720811 WLP720811 WBT720811 VRX720811 VIB720811 UYF720811 UOJ720811 UEN720811 TUR720811 TKV720811 TAZ720811 SRD720811 SHH720811 RXL720811 RNP720811 RDT720811 QTX720811 QKB720811 QAF720811 PQJ720811 PGN720811 OWR720811 OMV720811 OCZ720811 NTD720811 NJH720811 MZL720811 MPP720811 MFT720811 LVX720811 LMB720811 LCF720811 KSJ720811 KIN720811 JYR720811 JOV720811 JEZ720811 IVD720811 ILH720811 IBL720811 HRP720811 HHT720811 GXX720811 GOB720811 GEF720811 FUJ720811 FKN720811 FAR720811 EQV720811 EGZ720811 DXD720811 DNH720811 DDL720811 CTP720811 CJT720811 BZX720811 BQB720811 BGF720811 AWJ720811 AMN720811 ACR720811 SV720811 IZ720811 D720811 WVL655275 WLP655275 WBT655275 VRX655275 VIB655275 UYF655275 UOJ655275 UEN655275 TUR655275 TKV655275 TAZ655275 SRD655275 SHH655275 RXL655275 RNP655275 RDT655275 QTX655275 QKB655275 QAF655275 PQJ655275 PGN655275 OWR655275 OMV655275 OCZ655275 NTD655275 NJH655275 MZL655275 MPP655275 MFT655275 LVX655275 LMB655275 LCF655275 KSJ655275 KIN655275 JYR655275 JOV655275 JEZ655275 IVD655275 ILH655275 IBL655275 HRP655275 HHT655275 GXX655275 GOB655275 GEF655275 FUJ655275 FKN655275 FAR655275 EQV655275 EGZ655275 DXD655275 DNH655275 DDL655275 CTP655275 CJT655275 BZX655275 BQB655275 BGF655275 AWJ655275 AMN655275 ACR655275 SV655275 IZ655275 D655275 WVL589739 WLP589739 WBT589739 VRX589739 VIB589739 UYF589739 UOJ589739 UEN589739 TUR589739 TKV589739 TAZ589739 SRD589739 SHH589739 RXL589739 RNP589739 RDT589739 QTX589739 QKB589739 QAF589739 PQJ589739 PGN589739 OWR589739 OMV589739 OCZ589739 NTD589739 NJH589739 MZL589739 MPP589739 MFT589739 LVX589739 LMB589739 LCF589739 KSJ589739 KIN589739 JYR589739 JOV589739 JEZ589739 IVD589739 ILH589739 IBL589739 HRP589739 HHT589739 GXX589739 GOB589739 GEF589739 FUJ589739 FKN589739 FAR589739 EQV589739 EGZ589739 DXD589739 DNH589739 DDL589739 CTP589739 CJT589739 BZX589739 BQB589739 BGF589739 AWJ589739 AMN589739 ACR589739 SV589739 IZ589739 D589739 WVL524203 WLP524203 WBT524203 VRX524203 VIB524203 UYF524203 UOJ524203 UEN524203 TUR524203 TKV524203 TAZ524203 SRD524203 SHH524203 RXL524203 RNP524203 RDT524203 QTX524203 QKB524203 QAF524203 PQJ524203 PGN524203 OWR524203 OMV524203 OCZ524203 NTD524203 NJH524203 MZL524203 MPP524203 MFT524203 LVX524203 LMB524203 LCF524203 KSJ524203 KIN524203 JYR524203 JOV524203 JEZ524203 IVD524203 ILH524203 IBL524203 HRP524203 HHT524203 GXX524203 GOB524203 GEF524203 FUJ524203 FKN524203 FAR524203 EQV524203 EGZ524203 DXD524203 DNH524203 DDL524203 CTP524203 CJT524203 BZX524203 BQB524203 BGF524203 AWJ524203 AMN524203 ACR524203 SV524203 IZ524203 D524203 WVL458667 WLP458667 WBT458667 VRX458667 VIB458667 UYF458667 UOJ458667 UEN458667 TUR458667 TKV458667 TAZ458667 SRD458667 SHH458667 RXL458667 RNP458667 RDT458667 QTX458667 QKB458667 QAF458667 PQJ458667 PGN458667 OWR458667 OMV458667 OCZ458667 NTD458667 NJH458667 MZL458667 MPP458667 MFT458667 LVX458667 LMB458667 LCF458667 KSJ458667 KIN458667 JYR458667 JOV458667 JEZ458667 IVD458667 ILH458667 IBL458667 HRP458667 HHT458667 GXX458667 GOB458667 GEF458667 FUJ458667 FKN458667 FAR458667 EQV458667 EGZ458667 DXD458667 DNH458667 DDL458667 CTP458667 CJT458667 BZX458667 BQB458667 BGF458667 AWJ458667 AMN458667 ACR458667 SV458667 IZ458667 D458667 WVL393131 WLP393131 WBT393131 VRX393131 VIB393131 UYF393131 UOJ393131 UEN393131 TUR393131 TKV393131 TAZ393131 SRD393131 SHH393131 RXL393131 RNP393131 RDT393131 QTX393131 QKB393131 QAF393131 PQJ393131 PGN393131 OWR393131 OMV393131 OCZ393131 NTD393131 NJH393131 MZL393131 MPP393131 MFT393131 LVX393131 LMB393131 LCF393131 KSJ393131 KIN393131 JYR393131 JOV393131 JEZ393131 IVD393131 ILH393131 IBL393131 HRP393131 HHT393131 GXX393131 GOB393131 GEF393131 FUJ393131 FKN393131 FAR393131 EQV393131 EGZ393131 DXD393131 DNH393131 DDL393131 CTP393131 CJT393131 BZX393131 BQB393131 BGF393131 AWJ393131 AMN393131 ACR393131 SV393131 IZ393131 D393131 WVL327595 WLP327595 WBT327595 VRX327595 VIB327595 UYF327595 UOJ327595 UEN327595 TUR327595 TKV327595 TAZ327595 SRD327595 SHH327595 RXL327595 RNP327595 RDT327595 QTX327595 QKB327595 QAF327595 PQJ327595 PGN327595 OWR327595 OMV327595 OCZ327595 NTD327595 NJH327595 MZL327595 MPP327595 MFT327595 LVX327595 LMB327595 LCF327595 KSJ327595 KIN327595 JYR327595 JOV327595 JEZ327595 IVD327595 ILH327595 IBL327595 HRP327595 HHT327595 GXX327595 GOB327595 GEF327595 FUJ327595 FKN327595 FAR327595 EQV327595 EGZ327595 DXD327595 DNH327595 DDL327595 CTP327595 CJT327595 BZX327595 BQB327595 BGF327595 AWJ327595 AMN327595 ACR327595 SV327595 IZ327595 D327595 WVL262059 WLP262059 WBT262059 VRX262059 VIB262059 UYF262059 UOJ262059 UEN262059 TUR262059 TKV262059 TAZ262059 SRD262059 SHH262059 RXL262059 RNP262059 RDT262059 QTX262059 QKB262059 QAF262059 PQJ262059 PGN262059 OWR262059 OMV262059 OCZ262059 NTD262059 NJH262059 MZL262059 MPP262059 MFT262059 LVX262059 LMB262059 LCF262059 KSJ262059 KIN262059 JYR262059 JOV262059 JEZ262059 IVD262059 ILH262059 IBL262059 HRP262059 HHT262059 GXX262059 GOB262059 GEF262059 FUJ262059 FKN262059 FAR262059 EQV262059 EGZ262059 DXD262059 DNH262059 DDL262059 CTP262059 CJT262059 BZX262059 BQB262059 BGF262059 AWJ262059 AMN262059 ACR262059 SV262059 IZ262059 D262059 WVL196523 WLP196523 WBT196523 VRX196523 VIB196523 UYF196523 UOJ196523 UEN196523 TUR196523 TKV196523 TAZ196523 SRD196523 SHH196523 RXL196523 RNP196523 RDT196523 QTX196523 QKB196523 QAF196523 PQJ196523 PGN196523 OWR196523 OMV196523 OCZ196523 NTD196523 NJH196523 MZL196523 MPP196523 MFT196523 LVX196523 LMB196523 LCF196523 KSJ196523 KIN196523 JYR196523 JOV196523 JEZ196523 IVD196523 ILH196523 IBL196523 HRP196523 HHT196523 GXX196523 GOB196523 GEF196523 FUJ196523 FKN196523 FAR196523 EQV196523 EGZ196523 DXD196523 DNH196523 DDL196523 CTP196523 CJT196523 BZX196523 BQB196523 BGF196523 AWJ196523 AMN196523 ACR196523 SV196523 IZ196523 D196523 WVL130987 WLP130987 WBT130987 VRX130987 VIB130987 UYF130987 UOJ130987 UEN130987 TUR130987 TKV130987 TAZ130987 SRD130987 SHH130987 RXL130987 RNP130987 RDT130987 QTX130987 QKB130987 QAF130987 PQJ130987 PGN130987 OWR130987 OMV130987 OCZ130987 NTD130987 NJH130987 MZL130987 MPP130987 MFT130987 LVX130987 LMB130987 LCF130987 KSJ130987 KIN130987 JYR130987 JOV130987 JEZ130987 IVD130987 ILH130987 IBL130987 HRP130987 HHT130987 GXX130987 GOB130987 GEF130987 FUJ130987 FKN130987 FAR130987 EQV130987 EGZ130987 DXD130987 DNH130987 DDL130987 CTP130987 CJT130987 BZX130987 BQB130987 BGF130987 AWJ130987 AMN130987 ACR130987 SV130987 IZ130987 D130987 WVL65451 WLP65451 WBT65451 VRX65451 VIB65451 UYF65451 UOJ65451 UEN65451 TUR65451 TKV65451 TAZ65451 SRD65451 SHH65451 RXL65451 RNP65451 RDT65451 QTX65451 QKB65451 QAF65451 PQJ65451 PGN65451 OWR65451 OMV65451 OCZ65451 NTD65451 NJH65451 MZL65451 MPP65451 MFT65451 LVX65451 LMB65451 LCF65451 KSJ65451 KIN65451 JYR65451 JOV65451 JEZ65451 IVD65451 ILH65451 IBL65451 HRP65451 HHT65451 GXX65451 GOB65451 GEF65451 FUJ65451 FKN65451 FAR65451 EQV65451 EGZ65451 DXD65451 DNH65451 DDL65451 CTP65451 CJT65451 BZX65451 BQB65451 BGF65451 AWJ65451 AMN65451 ACR65451 SV65451 IZ65451 D65451 UR67:UR68 KV70:KV71 UR70:UR71 AEN70:AEN71 AOJ70:AOJ71 AYF70:AYF71 BIB70:BIB71 BRX70:BRX71 CBT70:CBT71 CLP70:CLP71 CVL70:CVL71 DFH70:DFH71 DPD70:DPD71 DYZ70:DYZ71 EIV70:EIV71 ESR70:ESR71 FCN70:FCN71 FMJ70:FMJ71 FWF70:FWF71 GGB70:GGB71 GPX70:GPX71 GZT70:GZT71 HJP70:HJP71 HTL70:HTL71 IDH70:IDH71 IND70:IND71 IWZ70:IWZ71 JGV70:JGV71 JQR70:JQR71 KAN70:KAN71 KKJ70:KKJ71 KUF70:KUF71 LEB70:LEB71 LNX70:LNX71 LXT70:LXT71 MHP70:MHP71 MRL70:MRL71 NBH70:NBH71 NLD70:NLD71 NUZ70:NUZ71 OEV70:OEV71 OOR70:OOR71 OYN70:OYN71 PIJ70:PIJ71 PSF70:PSF71 QCB70:QCB71 QLX70:QLX71 QVT70:QVT71 RFP70:RFP71 RPL70:RPL71 RZH70:RZH71 SJD70:SJD71 SSZ70:SSZ71 TCV70:TCV71 TMR70:TMR71 TWN70:TWN71 UGJ70:UGJ71 UQF70:UQF71 VAB70:VAB71 VJX70:VJX71 VTT70:VTT71 WDP70:WDP71 WNL70:WNL71 WXH70:WXH71 IZ63:IZ65 SV63:SV65 ACR63:ACR65 AMN63:AMN65 AWJ63:AWJ65 BGF63:BGF65 BQB63:BQB65 BZX63:BZX65 CJT63:CJT65 CTP63:CTP65 DDL63:DDL65 DNH63:DNH65 DXD63:DXD65 EGZ63:EGZ65 EQV63:EQV65 FAR63:FAR65 FKN63:FKN65 FUJ63:FUJ65 GEF63:GEF65 GOB63:GOB65 GXX63:GXX65 HHT63:HHT65 HRP63:HRP65 IBL63:IBL65 ILH63:ILH65 IVD63:IVD65 JEZ63:JEZ65 JOV63:JOV65 JYR63:JYR65 KIN63:KIN65 KSJ63:KSJ65 LCF63:LCF65 LMB63:LMB65 LVX63:LVX65 MFT63:MFT65 MPP63:MPP65 MZL63:MZL65 NJH63:NJH65 NTD63:NTD65 OCZ63:OCZ65 OMV63:OMV65 OWR63:OWR65 PGN63:PGN65 PQJ63:PQJ65 QAF63:QAF65 QKB63:QKB65 QTX63:QTX65 RDT63:RDT65 RNP63:RNP65 RXL63:RXL65 SHH63:SHH65 SRD63:SRD65 TAZ63:TAZ65 TKV63:TKV65 TUR63:TUR65 UEN63:UEN65 UOJ63:UOJ65 UYF63:UYF65 VIB63:VIB65 VRX63:VRX65 WBT63:WBT65 WLP63:WLP65 WVL63:WVL65 AOJ67:AOJ68 KV63:KV65 UR63:UR65 AEN63:AEN65 AOJ63:AOJ65 AYF63:AYF65 BIB63:BIB65 BRX63:BRX65 CBT63:CBT65 CLP63:CLP65 CVL63:CVL65 DFH63:DFH65 DPD63:DPD65 DYZ63:DYZ65 EIV63:EIV65 ESR63:ESR65 FCN63:FCN65 FMJ63:FMJ65 FWF63:FWF65 GGB63:GGB65 GPX63:GPX65 GZT63:GZT65 HJP63:HJP65 HTL63:HTL65 IDH63:IDH65 IND63:IND65 IWZ63:IWZ65 JGV63:JGV65 JQR63:JQR65 KAN63:KAN65 KKJ63:KKJ65 KUF63:KUF65 LEB63:LEB65 LNX63:LNX65 LXT63:LXT65 MHP63:MHP65 MRL63:MRL65 NBH63:NBH65 NLD63:NLD65 NUZ63:NUZ65 OEV63:OEV65 OOR63:OOR65 OYN63:OYN65 PIJ63:PIJ65 PSF63:PSF65 QCB63:QCB65 QLX63:QLX65 QVT63:QVT65 RFP63:RFP65 RPL63:RPL65 RZH63:RZH65 SJD63:SJD65 SSZ63:SSZ65 TCV63:TCV65 TMR63:TMR65 TWN63:TWN65 UGJ63:UGJ65 UQF63:UQF65 VAB63:VAB65 VJX63:VJX65 VTT63:VTT65 WDP63:WDP65 WNL63:WNL65 WXH63:WXH65 JX63:JX65 TT63:TT65 ADP63:ADP65 ANL63:ANL65 AXH63:AXH65 BHD63:BHD65 BQZ63:BQZ65 CAV63:CAV65 CKR63:CKR65 CUN63:CUN65 DEJ63:DEJ65 DOF63:DOF65 DYB63:DYB65 EHX63:EHX65 ERT63:ERT65 FBP63:FBP65 FLL63:FLL65 FVH63:FVH65 GFD63:GFD65 GOZ63:GOZ65 GYV63:GYV65 HIR63:HIR65 HSN63:HSN65 ICJ63:ICJ65 IMF63:IMF65 IWB63:IWB65 JFX63:JFX65 JPT63:JPT65 JZP63:JZP65 KJL63:KJL65 KTH63:KTH65 LDD63:LDD65 LMZ63:LMZ65 LWV63:LWV65 MGR63:MGR65 MQN63:MQN65 NAJ63:NAJ65 NKF63:NKF65 NUB63:NUB65 ODX63:ODX65 ONT63:ONT65 OXP63:OXP65 PHL63:PHL65 PRH63:PRH65 QBD63:QBD65 QKZ63:QKZ65 QUV63:QUV65 RER63:RER65 RON63:RON65 RYJ63:RYJ65 SIF63:SIF65 SSB63:SSB65 TBX63:TBX65 TLT63:TLT65 TVP63:TVP65 UFL63:UFL65 UPH63:UPH65 UZD63:UZD65 VIZ63:VIZ65 VSV63:VSV65 WCR63:WCR65 WMN63:WMN65 WWJ63:WWJ65 WWJ59:WWJ61 WMN59:WMN61 WCR59:WCR61 VSV59:VSV61 VIZ59:VIZ61 UZD59:UZD61 UPH59:UPH61 UFL59:UFL61 TVP59:TVP61 TLT59:TLT61 TBX59:TBX61 SSB59:SSB61 SIF59:SIF61 RYJ59:RYJ61 RON59:RON61 RER59:RER61 QUV59:QUV61 QKZ59:QKZ61 QBD59:QBD61 PRH59:PRH61 PHL59:PHL61 OXP59:OXP61 ONT59:ONT61 ODX59:ODX61 NUB59:NUB61 NKF59:NKF61 NAJ59:NAJ61 MQN59:MQN61 MGR59:MGR61 LWV59:LWV61 LMZ59:LMZ61 LDD59:LDD61 KTH59:KTH61 KJL59:KJL61 JZP59:JZP61 JPT59:JPT61 JFX59:JFX61 IWB59:IWB61 IMF59:IMF61 ICJ59:ICJ61 HSN59:HSN61 HIR59:HIR61 GYV59:GYV61 GOZ59:GOZ61 GFD59:GFD61 FVH59:FVH61 FLL59:FLL61 FBP59:FBP61 ERT59:ERT61 EHX59:EHX61 DYB59:DYB61 DOF59:DOF61 DEJ59:DEJ61 CUN59:CUN61 CKR59:CKR61 CAV59:CAV61 BQZ59:BQZ61 BHD59:BHD61 AXH59:AXH61 ANL59:ANL61 ADP59:ADP61 TT59:TT61 JX59:JX61 WXH59:WXH61 WNL59:WNL61 WDP59:WDP61 VTT59:VTT61 VJX59:VJX61 VAB59:VAB61 UQF59:UQF61 UGJ59:UGJ61 TWN59:TWN61 TMR59:TMR61 TCV59:TCV61 SSZ59:SSZ61 SJD59:SJD61 RZH59:RZH61 RPL59:RPL61 RFP59:RFP61 QVT59:QVT61 QLX59:QLX61 QCB59:QCB61 PSF59:PSF61 PIJ59:PIJ61 OYN59:OYN61 OOR59:OOR61 OEV59:OEV61 NUZ59:NUZ61 NLD59:NLD61 NBH59:NBH61 MRL59:MRL61 MHP59:MHP61 LXT59:LXT61 LNX59:LNX61 LEB59:LEB61 KUF59:KUF61 KKJ59:KKJ61 KAN59:KAN61 JQR59:JQR61 JGV59:JGV61 IWZ59:IWZ61 IND59:IND61 IDH59:IDH61 HTL59:HTL61 HJP59:HJP61 GZT59:GZT61 GPX59:GPX61 GGB59:GGB61 FWF59:FWF61 FMJ59:FMJ61 FCN59:FCN61 ESR59:ESR61 EIV59:EIV61 DYZ59:DYZ61 DPD59:DPD61 DFH59:DFH61 CVL59:CVL61 CLP59:CLP61 CBT59:CBT61 BRX59:BRX61 BIB59:BIB61 AYF59:AYF61 AOJ59:AOJ61 AEN59:AEN61 UR59:UR61 KV59:KV61 KV67:KV68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JX57 TT57 ADP57 ANL57 AXH57 BHD57 BQZ57 CAV57 CKR57 CUN57 DEJ57 DOF57 DYB57 EHX57 ERT57 FBP57 FLL57 FVH57 GFD57 GOZ57 GYV57 HIR57 HSN57 ICJ57 IMF57 IWB57 JFX57 JPT57 JZP57 KJL57 KTH57 LDD57 LMZ57 LWV57 MGR57 MQN57 NAJ57 NKF57 NUB57 ODX57 ONT57 OXP57 PHL57 PRH57 QBD57 QKZ57 QUV57 RER57 RON57 RYJ57 SIF57 SSB57 TBX57 TLT57 TVP57 UFL57 UPH57 UZD57 VIZ57 VSV57 WCR57 WMN57 WWJ57 AEN67:AEN68 KV57 UR57 AEN57 AOJ57 AYF57 BIB57 BRX57 CBT57 CLP57 CVL57 DFH57 DPD57 DYZ57 EIV57 ESR57 FCN57 FMJ57 FWF57 GGB57 GPX57 GZT57 HJP57 HTL57 IDH57 IND57 IWZ57 JGV57 JQR57 KAN57 KKJ57 KUF57 LEB57 LNX57 LXT57 MHP57 MRL57 NBH57 NLD57 NUZ57 OEV57 OOR57 OYN57 PIJ57 PSF57 QCB57 QLX57 QVT57 RFP57 RPL57 RZH57 SJD57 SSZ57 TCV57 TMR57 TWN57 UGJ57 UQF57 VAB57 VJX57 VTT57 WDP57 WNL57 WXH57 WXH67:WXH68 WNL67:WNL68 WDP67:WDP68 VTT67:VTT68 VJX67:VJX68 VAB67:VAB68 UQF67:UQF68 UGJ67:UGJ68 TWN67:TWN68 TMR67:TMR68 TCV67:TCV68 SSZ67:SSZ68 SJD67:SJD68 RZH67:RZH68 RPL67:RPL68 RFP67:RFP68 QVT67:QVT68 QLX67:QLX68 QCB67:QCB68 PSF67:PSF68 PIJ67:PIJ68 OYN67:OYN68 OOR67:OOR68 OEV67:OEV68 NUZ67:NUZ68 NLD67:NLD68 NBH67:NBH68 MRL67:MRL68 MHP67:MHP68 LXT67:LXT68 LNX67:LNX68 LEB67:LEB68 KUF67:KUF68 KKJ67:KKJ68 KAN67:KAN68 JQR67:JQR68 JGV67:JGV68 IWZ67:IWZ68 IND67:IND68 IDH67:IDH68 HTL67:HTL68 HJP67:HJP68 GZT67:GZT68 GPX67:GPX68 GGB67:GGB68 FWF67:FWF68 FMJ67:FMJ68 FCN67:FCN68 ESR67:ESR68 EIV67:EIV68 DYZ67:DYZ68 DPD67:DPD68 DFH67:DFH68 CVL67:CVL68 CLP67:CLP68 CBT67:CBT68 BRX67:BRX68 BIB67:BIB68 AYF67:AYF68">
      <formula1>1</formula1>
    </dataValidation>
    <dataValidation type="whole" allowBlank="1" showInputMessage="1" showErrorMessage="1" errorTitle="Número de programas" error="El dato que intenta ingresar no corresponde a un número o este excede los cuatro digitos permitidos para el campo." prompt="Ingresar el número de programas presentados por el municipio." sqref="WVL982964:WVN982964 WLP982964:WLR982964 WBT982964:WBV982964 VRX982964:VRZ982964 VIB982964:VID982964 UYF982964:UYH982964 UOJ982964:UOL982964 UEN982964:UEP982964 TUR982964:TUT982964 TKV982964:TKX982964 TAZ982964:TBB982964 SRD982964:SRF982964 SHH982964:SHJ982964 RXL982964:RXN982964 RNP982964:RNR982964 RDT982964:RDV982964 QTX982964:QTZ982964 QKB982964:QKD982964 QAF982964:QAH982964 PQJ982964:PQL982964 PGN982964:PGP982964 OWR982964:OWT982964 OMV982964:OMX982964 OCZ982964:ODB982964 NTD982964:NTF982964 NJH982964:NJJ982964 MZL982964:MZN982964 MPP982964:MPR982964 MFT982964:MFV982964 LVX982964:LVZ982964 LMB982964:LMD982964 LCF982964:LCH982964 KSJ982964:KSL982964 KIN982964:KIP982964 JYR982964:JYT982964 JOV982964:JOX982964 JEZ982964:JFB982964 IVD982964:IVF982964 ILH982964:ILJ982964 IBL982964:IBN982964 HRP982964:HRR982964 HHT982964:HHV982964 GXX982964:GXZ982964 GOB982964:GOD982964 GEF982964:GEH982964 FUJ982964:FUL982964 FKN982964:FKP982964 FAR982964:FAT982964 EQV982964:EQX982964 EGZ982964:EHB982964 DXD982964:DXF982964 DNH982964:DNJ982964 DDL982964:DDN982964 CTP982964:CTR982964 CJT982964:CJV982964 BZX982964:BZZ982964 BQB982964:BQD982964 BGF982964:BGH982964 AWJ982964:AWL982964 AMN982964:AMP982964 ACR982964:ACT982964 SV982964:SX982964 IZ982964:JB982964 D982964:F982964 WVL917428:WVN917428 WLP917428:WLR917428 WBT917428:WBV917428 VRX917428:VRZ917428 VIB917428:VID917428 UYF917428:UYH917428 UOJ917428:UOL917428 UEN917428:UEP917428 TUR917428:TUT917428 TKV917428:TKX917428 TAZ917428:TBB917428 SRD917428:SRF917428 SHH917428:SHJ917428 RXL917428:RXN917428 RNP917428:RNR917428 RDT917428:RDV917428 QTX917428:QTZ917428 QKB917428:QKD917428 QAF917428:QAH917428 PQJ917428:PQL917428 PGN917428:PGP917428 OWR917428:OWT917428 OMV917428:OMX917428 OCZ917428:ODB917428 NTD917428:NTF917428 NJH917428:NJJ917428 MZL917428:MZN917428 MPP917428:MPR917428 MFT917428:MFV917428 LVX917428:LVZ917428 LMB917428:LMD917428 LCF917428:LCH917428 KSJ917428:KSL917428 KIN917428:KIP917428 JYR917428:JYT917428 JOV917428:JOX917428 JEZ917428:JFB917428 IVD917428:IVF917428 ILH917428:ILJ917428 IBL917428:IBN917428 HRP917428:HRR917428 HHT917428:HHV917428 GXX917428:GXZ917428 GOB917428:GOD917428 GEF917428:GEH917428 FUJ917428:FUL917428 FKN917428:FKP917428 FAR917428:FAT917428 EQV917428:EQX917428 EGZ917428:EHB917428 DXD917428:DXF917428 DNH917428:DNJ917428 DDL917428:DDN917428 CTP917428:CTR917428 CJT917428:CJV917428 BZX917428:BZZ917428 BQB917428:BQD917428 BGF917428:BGH917428 AWJ917428:AWL917428 AMN917428:AMP917428 ACR917428:ACT917428 SV917428:SX917428 IZ917428:JB917428 D917428:F917428 WVL851892:WVN851892 WLP851892:WLR851892 WBT851892:WBV851892 VRX851892:VRZ851892 VIB851892:VID851892 UYF851892:UYH851892 UOJ851892:UOL851892 UEN851892:UEP851892 TUR851892:TUT851892 TKV851892:TKX851892 TAZ851892:TBB851892 SRD851892:SRF851892 SHH851892:SHJ851892 RXL851892:RXN851892 RNP851892:RNR851892 RDT851892:RDV851892 QTX851892:QTZ851892 QKB851892:QKD851892 QAF851892:QAH851892 PQJ851892:PQL851892 PGN851892:PGP851892 OWR851892:OWT851892 OMV851892:OMX851892 OCZ851892:ODB851892 NTD851892:NTF851892 NJH851892:NJJ851892 MZL851892:MZN851892 MPP851892:MPR851892 MFT851892:MFV851892 LVX851892:LVZ851892 LMB851892:LMD851892 LCF851892:LCH851892 KSJ851892:KSL851892 KIN851892:KIP851892 JYR851892:JYT851892 JOV851892:JOX851892 JEZ851892:JFB851892 IVD851892:IVF851892 ILH851892:ILJ851892 IBL851892:IBN851892 HRP851892:HRR851892 HHT851892:HHV851892 GXX851892:GXZ851892 GOB851892:GOD851892 GEF851892:GEH851892 FUJ851892:FUL851892 FKN851892:FKP851892 FAR851892:FAT851892 EQV851892:EQX851892 EGZ851892:EHB851892 DXD851892:DXF851892 DNH851892:DNJ851892 DDL851892:DDN851892 CTP851892:CTR851892 CJT851892:CJV851892 BZX851892:BZZ851892 BQB851892:BQD851892 BGF851892:BGH851892 AWJ851892:AWL851892 AMN851892:AMP851892 ACR851892:ACT851892 SV851892:SX851892 IZ851892:JB851892 D851892:F851892 WVL786356:WVN786356 WLP786356:WLR786356 WBT786356:WBV786356 VRX786356:VRZ786356 VIB786356:VID786356 UYF786356:UYH786356 UOJ786356:UOL786356 UEN786356:UEP786356 TUR786356:TUT786356 TKV786356:TKX786356 TAZ786356:TBB786356 SRD786356:SRF786356 SHH786356:SHJ786356 RXL786356:RXN786356 RNP786356:RNR786356 RDT786356:RDV786356 QTX786356:QTZ786356 QKB786356:QKD786356 QAF786356:QAH786356 PQJ786356:PQL786356 PGN786356:PGP786356 OWR786356:OWT786356 OMV786356:OMX786356 OCZ786356:ODB786356 NTD786356:NTF786356 NJH786356:NJJ786356 MZL786356:MZN786356 MPP786356:MPR786356 MFT786356:MFV786356 LVX786356:LVZ786356 LMB786356:LMD786356 LCF786356:LCH786356 KSJ786356:KSL786356 KIN786356:KIP786356 JYR786356:JYT786356 JOV786356:JOX786356 JEZ786356:JFB786356 IVD786356:IVF786356 ILH786356:ILJ786356 IBL786356:IBN786356 HRP786356:HRR786356 HHT786356:HHV786356 GXX786356:GXZ786356 GOB786356:GOD786356 GEF786356:GEH786356 FUJ786356:FUL786356 FKN786356:FKP786356 FAR786356:FAT786356 EQV786356:EQX786356 EGZ786356:EHB786356 DXD786356:DXF786356 DNH786356:DNJ786356 DDL786356:DDN786356 CTP786356:CTR786356 CJT786356:CJV786356 BZX786356:BZZ786356 BQB786356:BQD786356 BGF786356:BGH786356 AWJ786356:AWL786356 AMN786356:AMP786356 ACR786356:ACT786356 SV786356:SX786356 IZ786356:JB786356 D786356:F786356 WVL720820:WVN720820 WLP720820:WLR720820 WBT720820:WBV720820 VRX720820:VRZ720820 VIB720820:VID720820 UYF720820:UYH720820 UOJ720820:UOL720820 UEN720820:UEP720820 TUR720820:TUT720820 TKV720820:TKX720820 TAZ720820:TBB720820 SRD720820:SRF720820 SHH720820:SHJ720820 RXL720820:RXN720820 RNP720820:RNR720820 RDT720820:RDV720820 QTX720820:QTZ720820 QKB720820:QKD720820 QAF720820:QAH720820 PQJ720820:PQL720820 PGN720820:PGP720820 OWR720820:OWT720820 OMV720820:OMX720820 OCZ720820:ODB720820 NTD720820:NTF720820 NJH720820:NJJ720820 MZL720820:MZN720820 MPP720820:MPR720820 MFT720820:MFV720820 LVX720820:LVZ720820 LMB720820:LMD720820 LCF720820:LCH720820 KSJ720820:KSL720820 KIN720820:KIP720820 JYR720820:JYT720820 JOV720820:JOX720820 JEZ720820:JFB720820 IVD720820:IVF720820 ILH720820:ILJ720820 IBL720820:IBN720820 HRP720820:HRR720820 HHT720820:HHV720820 GXX720820:GXZ720820 GOB720820:GOD720820 GEF720820:GEH720820 FUJ720820:FUL720820 FKN720820:FKP720820 FAR720820:FAT720820 EQV720820:EQX720820 EGZ720820:EHB720820 DXD720820:DXF720820 DNH720820:DNJ720820 DDL720820:DDN720820 CTP720820:CTR720820 CJT720820:CJV720820 BZX720820:BZZ720820 BQB720820:BQD720820 BGF720820:BGH720820 AWJ720820:AWL720820 AMN720820:AMP720820 ACR720820:ACT720820 SV720820:SX720820 IZ720820:JB720820 D720820:F720820 WVL655284:WVN655284 WLP655284:WLR655284 WBT655284:WBV655284 VRX655284:VRZ655284 VIB655284:VID655284 UYF655284:UYH655284 UOJ655284:UOL655284 UEN655284:UEP655284 TUR655284:TUT655284 TKV655284:TKX655284 TAZ655284:TBB655284 SRD655284:SRF655284 SHH655284:SHJ655284 RXL655284:RXN655284 RNP655284:RNR655284 RDT655284:RDV655284 QTX655284:QTZ655284 QKB655284:QKD655284 QAF655284:QAH655284 PQJ655284:PQL655284 PGN655284:PGP655284 OWR655284:OWT655284 OMV655284:OMX655284 OCZ655284:ODB655284 NTD655284:NTF655284 NJH655284:NJJ655284 MZL655284:MZN655284 MPP655284:MPR655284 MFT655284:MFV655284 LVX655284:LVZ655284 LMB655284:LMD655284 LCF655284:LCH655284 KSJ655284:KSL655284 KIN655284:KIP655284 JYR655284:JYT655284 JOV655284:JOX655284 JEZ655284:JFB655284 IVD655284:IVF655284 ILH655284:ILJ655284 IBL655284:IBN655284 HRP655284:HRR655284 HHT655284:HHV655284 GXX655284:GXZ655284 GOB655284:GOD655284 GEF655284:GEH655284 FUJ655284:FUL655284 FKN655284:FKP655284 FAR655284:FAT655284 EQV655284:EQX655284 EGZ655284:EHB655284 DXD655284:DXF655284 DNH655284:DNJ655284 DDL655284:DDN655284 CTP655284:CTR655284 CJT655284:CJV655284 BZX655284:BZZ655284 BQB655284:BQD655284 BGF655284:BGH655284 AWJ655284:AWL655284 AMN655284:AMP655284 ACR655284:ACT655284 SV655284:SX655284 IZ655284:JB655284 D655284:F655284 WVL589748:WVN589748 WLP589748:WLR589748 WBT589748:WBV589748 VRX589748:VRZ589748 VIB589748:VID589748 UYF589748:UYH589748 UOJ589748:UOL589748 UEN589748:UEP589748 TUR589748:TUT589748 TKV589748:TKX589748 TAZ589748:TBB589748 SRD589748:SRF589748 SHH589748:SHJ589748 RXL589748:RXN589748 RNP589748:RNR589748 RDT589748:RDV589748 QTX589748:QTZ589748 QKB589748:QKD589748 QAF589748:QAH589748 PQJ589748:PQL589748 PGN589748:PGP589748 OWR589748:OWT589748 OMV589748:OMX589748 OCZ589748:ODB589748 NTD589748:NTF589748 NJH589748:NJJ589748 MZL589748:MZN589748 MPP589748:MPR589748 MFT589748:MFV589748 LVX589748:LVZ589748 LMB589748:LMD589748 LCF589748:LCH589748 KSJ589748:KSL589748 KIN589748:KIP589748 JYR589748:JYT589748 JOV589748:JOX589748 JEZ589748:JFB589748 IVD589748:IVF589748 ILH589748:ILJ589748 IBL589748:IBN589748 HRP589748:HRR589748 HHT589748:HHV589748 GXX589748:GXZ589748 GOB589748:GOD589748 GEF589748:GEH589748 FUJ589748:FUL589748 FKN589748:FKP589748 FAR589748:FAT589748 EQV589748:EQX589748 EGZ589748:EHB589748 DXD589748:DXF589748 DNH589748:DNJ589748 DDL589748:DDN589748 CTP589748:CTR589748 CJT589748:CJV589748 BZX589748:BZZ589748 BQB589748:BQD589748 BGF589748:BGH589748 AWJ589748:AWL589748 AMN589748:AMP589748 ACR589748:ACT589748 SV589748:SX589748 IZ589748:JB589748 D589748:F589748 WVL524212:WVN524212 WLP524212:WLR524212 WBT524212:WBV524212 VRX524212:VRZ524212 VIB524212:VID524212 UYF524212:UYH524212 UOJ524212:UOL524212 UEN524212:UEP524212 TUR524212:TUT524212 TKV524212:TKX524212 TAZ524212:TBB524212 SRD524212:SRF524212 SHH524212:SHJ524212 RXL524212:RXN524212 RNP524212:RNR524212 RDT524212:RDV524212 QTX524212:QTZ524212 QKB524212:QKD524212 QAF524212:QAH524212 PQJ524212:PQL524212 PGN524212:PGP524212 OWR524212:OWT524212 OMV524212:OMX524212 OCZ524212:ODB524212 NTD524212:NTF524212 NJH524212:NJJ524212 MZL524212:MZN524212 MPP524212:MPR524212 MFT524212:MFV524212 LVX524212:LVZ524212 LMB524212:LMD524212 LCF524212:LCH524212 KSJ524212:KSL524212 KIN524212:KIP524212 JYR524212:JYT524212 JOV524212:JOX524212 JEZ524212:JFB524212 IVD524212:IVF524212 ILH524212:ILJ524212 IBL524212:IBN524212 HRP524212:HRR524212 HHT524212:HHV524212 GXX524212:GXZ524212 GOB524212:GOD524212 GEF524212:GEH524212 FUJ524212:FUL524212 FKN524212:FKP524212 FAR524212:FAT524212 EQV524212:EQX524212 EGZ524212:EHB524212 DXD524212:DXF524212 DNH524212:DNJ524212 DDL524212:DDN524212 CTP524212:CTR524212 CJT524212:CJV524212 BZX524212:BZZ524212 BQB524212:BQD524212 BGF524212:BGH524212 AWJ524212:AWL524212 AMN524212:AMP524212 ACR524212:ACT524212 SV524212:SX524212 IZ524212:JB524212 D524212:F524212 WVL458676:WVN458676 WLP458676:WLR458676 WBT458676:WBV458676 VRX458676:VRZ458676 VIB458676:VID458676 UYF458676:UYH458676 UOJ458676:UOL458676 UEN458676:UEP458676 TUR458676:TUT458676 TKV458676:TKX458676 TAZ458676:TBB458676 SRD458676:SRF458676 SHH458676:SHJ458676 RXL458676:RXN458676 RNP458676:RNR458676 RDT458676:RDV458676 QTX458676:QTZ458676 QKB458676:QKD458676 QAF458676:QAH458676 PQJ458676:PQL458676 PGN458676:PGP458676 OWR458676:OWT458676 OMV458676:OMX458676 OCZ458676:ODB458676 NTD458676:NTF458676 NJH458676:NJJ458676 MZL458676:MZN458676 MPP458676:MPR458676 MFT458676:MFV458676 LVX458676:LVZ458676 LMB458676:LMD458676 LCF458676:LCH458676 KSJ458676:KSL458676 KIN458676:KIP458676 JYR458676:JYT458676 JOV458676:JOX458676 JEZ458676:JFB458676 IVD458676:IVF458676 ILH458676:ILJ458676 IBL458676:IBN458676 HRP458676:HRR458676 HHT458676:HHV458676 GXX458676:GXZ458676 GOB458676:GOD458676 GEF458676:GEH458676 FUJ458676:FUL458676 FKN458676:FKP458676 FAR458676:FAT458676 EQV458676:EQX458676 EGZ458676:EHB458676 DXD458676:DXF458676 DNH458676:DNJ458676 DDL458676:DDN458676 CTP458676:CTR458676 CJT458676:CJV458676 BZX458676:BZZ458676 BQB458676:BQD458676 BGF458676:BGH458676 AWJ458676:AWL458676 AMN458676:AMP458676 ACR458676:ACT458676 SV458676:SX458676 IZ458676:JB458676 D458676:F458676 WVL393140:WVN393140 WLP393140:WLR393140 WBT393140:WBV393140 VRX393140:VRZ393140 VIB393140:VID393140 UYF393140:UYH393140 UOJ393140:UOL393140 UEN393140:UEP393140 TUR393140:TUT393140 TKV393140:TKX393140 TAZ393140:TBB393140 SRD393140:SRF393140 SHH393140:SHJ393140 RXL393140:RXN393140 RNP393140:RNR393140 RDT393140:RDV393140 QTX393140:QTZ393140 QKB393140:QKD393140 QAF393140:QAH393140 PQJ393140:PQL393140 PGN393140:PGP393140 OWR393140:OWT393140 OMV393140:OMX393140 OCZ393140:ODB393140 NTD393140:NTF393140 NJH393140:NJJ393140 MZL393140:MZN393140 MPP393140:MPR393140 MFT393140:MFV393140 LVX393140:LVZ393140 LMB393140:LMD393140 LCF393140:LCH393140 KSJ393140:KSL393140 KIN393140:KIP393140 JYR393140:JYT393140 JOV393140:JOX393140 JEZ393140:JFB393140 IVD393140:IVF393140 ILH393140:ILJ393140 IBL393140:IBN393140 HRP393140:HRR393140 HHT393140:HHV393140 GXX393140:GXZ393140 GOB393140:GOD393140 GEF393140:GEH393140 FUJ393140:FUL393140 FKN393140:FKP393140 FAR393140:FAT393140 EQV393140:EQX393140 EGZ393140:EHB393140 DXD393140:DXF393140 DNH393140:DNJ393140 DDL393140:DDN393140 CTP393140:CTR393140 CJT393140:CJV393140 BZX393140:BZZ393140 BQB393140:BQD393140 BGF393140:BGH393140 AWJ393140:AWL393140 AMN393140:AMP393140 ACR393140:ACT393140 SV393140:SX393140 IZ393140:JB393140 D393140:F393140 WVL327604:WVN327604 WLP327604:WLR327604 WBT327604:WBV327604 VRX327604:VRZ327604 VIB327604:VID327604 UYF327604:UYH327604 UOJ327604:UOL327604 UEN327604:UEP327604 TUR327604:TUT327604 TKV327604:TKX327604 TAZ327604:TBB327604 SRD327604:SRF327604 SHH327604:SHJ327604 RXL327604:RXN327604 RNP327604:RNR327604 RDT327604:RDV327604 QTX327604:QTZ327604 QKB327604:QKD327604 QAF327604:QAH327604 PQJ327604:PQL327604 PGN327604:PGP327604 OWR327604:OWT327604 OMV327604:OMX327604 OCZ327604:ODB327604 NTD327604:NTF327604 NJH327604:NJJ327604 MZL327604:MZN327604 MPP327604:MPR327604 MFT327604:MFV327604 LVX327604:LVZ327604 LMB327604:LMD327604 LCF327604:LCH327604 KSJ327604:KSL327604 KIN327604:KIP327604 JYR327604:JYT327604 JOV327604:JOX327604 JEZ327604:JFB327604 IVD327604:IVF327604 ILH327604:ILJ327604 IBL327604:IBN327604 HRP327604:HRR327604 HHT327604:HHV327604 GXX327604:GXZ327604 GOB327604:GOD327604 GEF327604:GEH327604 FUJ327604:FUL327604 FKN327604:FKP327604 FAR327604:FAT327604 EQV327604:EQX327604 EGZ327604:EHB327604 DXD327604:DXF327604 DNH327604:DNJ327604 DDL327604:DDN327604 CTP327604:CTR327604 CJT327604:CJV327604 BZX327604:BZZ327604 BQB327604:BQD327604 BGF327604:BGH327604 AWJ327604:AWL327604 AMN327604:AMP327604 ACR327604:ACT327604 SV327604:SX327604 IZ327604:JB327604 D327604:F327604 WVL262068:WVN262068 WLP262068:WLR262068 WBT262068:WBV262068 VRX262068:VRZ262068 VIB262068:VID262068 UYF262068:UYH262068 UOJ262068:UOL262068 UEN262068:UEP262068 TUR262068:TUT262068 TKV262068:TKX262068 TAZ262068:TBB262068 SRD262068:SRF262068 SHH262068:SHJ262068 RXL262068:RXN262068 RNP262068:RNR262068 RDT262068:RDV262068 QTX262068:QTZ262068 QKB262068:QKD262068 QAF262068:QAH262068 PQJ262068:PQL262068 PGN262068:PGP262068 OWR262068:OWT262068 OMV262068:OMX262068 OCZ262068:ODB262068 NTD262068:NTF262068 NJH262068:NJJ262068 MZL262068:MZN262068 MPP262068:MPR262068 MFT262068:MFV262068 LVX262068:LVZ262068 LMB262068:LMD262068 LCF262068:LCH262068 KSJ262068:KSL262068 KIN262068:KIP262068 JYR262068:JYT262068 JOV262068:JOX262068 JEZ262068:JFB262068 IVD262068:IVF262068 ILH262068:ILJ262068 IBL262068:IBN262068 HRP262068:HRR262068 HHT262068:HHV262068 GXX262068:GXZ262068 GOB262068:GOD262068 GEF262068:GEH262068 FUJ262068:FUL262068 FKN262068:FKP262068 FAR262068:FAT262068 EQV262068:EQX262068 EGZ262068:EHB262068 DXD262068:DXF262068 DNH262068:DNJ262068 DDL262068:DDN262068 CTP262068:CTR262068 CJT262068:CJV262068 BZX262068:BZZ262068 BQB262068:BQD262068 BGF262068:BGH262068 AWJ262068:AWL262068 AMN262068:AMP262068 ACR262068:ACT262068 SV262068:SX262068 IZ262068:JB262068 D262068:F262068 WVL196532:WVN196532 WLP196532:WLR196532 WBT196532:WBV196532 VRX196532:VRZ196532 VIB196532:VID196532 UYF196532:UYH196532 UOJ196532:UOL196532 UEN196532:UEP196532 TUR196532:TUT196532 TKV196532:TKX196532 TAZ196532:TBB196532 SRD196532:SRF196532 SHH196532:SHJ196532 RXL196532:RXN196532 RNP196532:RNR196532 RDT196532:RDV196532 QTX196532:QTZ196532 QKB196532:QKD196532 QAF196532:QAH196532 PQJ196532:PQL196532 PGN196532:PGP196532 OWR196532:OWT196532 OMV196532:OMX196532 OCZ196532:ODB196532 NTD196532:NTF196532 NJH196532:NJJ196532 MZL196532:MZN196532 MPP196532:MPR196532 MFT196532:MFV196532 LVX196532:LVZ196532 LMB196532:LMD196532 LCF196532:LCH196532 KSJ196532:KSL196532 KIN196532:KIP196532 JYR196532:JYT196532 JOV196532:JOX196532 JEZ196532:JFB196532 IVD196532:IVF196532 ILH196532:ILJ196532 IBL196532:IBN196532 HRP196532:HRR196532 HHT196532:HHV196532 GXX196532:GXZ196532 GOB196532:GOD196532 GEF196532:GEH196532 FUJ196532:FUL196532 FKN196532:FKP196532 FAR196532:FAT196532 EQV196532:EQX196532 EGZ196532:EHB196532 DXD196532:DXF196532 DNH196532:DNJ196532 DDL196532:DDN196532 CTP196532:CTR196532 CJT196532:CJV196532 BZX196532:BZZ196532 BQB196532:BQD196532 BGF196532:BGH196532 AWJ196532:AWL196532 AMN196532:AMP196532 ACR196532:ACT196532 SV196532:SX196532 IZ196532:JB196532 D196532:F196532 WVL130996:WVN130996 WLP130996:WLR130996 WBT130996:WBV130996 VRX130996:VRZ130996 VIB130996:VID130996 UYF130996:UYH130996 UOJ130996:UOL130996 UEN130996:UEP130996 TUR130996:TUT130996 TKV130996:TKX130996 TAZ130996:TBB130996 SRD130996:SRF130996 SHH130996:SHJ130996 RXL130996:RXN130996 RNP130996:RNR130996 RDT130996:RDV130996 QTX130996:QTZ130996 QKB130996:QKD130996 QAF130996:QAH130996 PQJ130996:PQL130996 PGN130996:PGP130996 OWR130996:OWT130996 OMV130996:OMX130996 OCZ130996:ODB130996 NTD130996:NTF130996 NJH130996:NJJ130996 MZL130996:MZN130996 MPP130996:MPR130996 MFT130996:MFV130996 LVX130996:LVZ130996 LMB130996:LMD130996 LCF130996:LCH130996 KSJ130996:KSL130996 KIN130996:KIP130996 JYR130996:JYT130996 JOV130996:JOX130996 JEZ130996:JFB130996 IVD130996:IVF130996 ILH130996:ILJ130996 IBL130996:IBN130996 HRP130996:HRR130996 HHT130996:HHV130996 GXX130996:GXZ130996 GOB130996:GOD130996 GEF130996:GEH130996 FUJ130996:FUL130996 FKN130996:FKP130996 FAR130996:FAT130996 EQV130996:EQX130996 EGZ130996:EHB130996 DXD130996:DXF130996 DNH130996:DNJ130996 DDL130996:DDN130996 CTP130996:CTR130996 CJT130996:CJV130996 BZX130996:BZZ130996 BQB130996:BQD130996 BGF130996:BGH130996 AWJ130996:AWL130996 AMN130996:AMP130996 ACR130996:ACT130996 SV130996:SX130996 IZ130996:JB130996 D130996:F130996 WVL65460:WVN65460 WLP65460:WLR65460 WBT65460:WBV65460 VRX65460:VRZ65460 VIB65460:VID65460 UYF65460:UYH65460 UOJ65460:UOL65460 UEN65460:UEP65460 TUR65460:TUT65460 TKV65460:TKX65460 TAZ65460:TBB65460 SRD65460:SRF65460 SHH65460:SHJ65460 RXL65460:RXN65460 RNP65460:RNR65460 RDT65460:RDV65460 QTX65460:QTZ65460 QKB65460:QKD65460 QAF65460:QAH65460 PQJ65460:PQL65460 PGN65460:PGP65460 OWR65460:OWT65460 OMV65460:OMX65460 OCZ65460:ODB65460 NTD65460:NTF65460 NJH65460:NJJ65460 MZL65460:MZN65460 MPP65460:MPR65460 MFT65460:MFV65460 LVX65460:LVZ65460 LMB65460:LMD65460 LCF65460:LCH65460 KSJ65460:KSL65460 KIN65460:KIP65460 JYR65460:JYT65460 JOV65460:JOX65460 JEZ65460:JFB65460 IVD65460:IVF65460 ILH65460:ILJ65460 IBL65460:IBN65460 HRP65460:HRR65460 HHT65460:HHV65460 GXX65460:GXZ65460 GOB65460:GOD65460 GEF65460:GEH65460 FUJ65460:FUL65460 FKN65460:FKP65460 FAR65460:FAT65460 EQV65460:EQX65460 EGZ65460:EHB65460 DXD65460:DXF65460 DNH65460:DNJ65460 DDL65460:DDN65460 CTP65460:CTR65460 CJT65460:CJV65460 BZX65460:BZZ65460 BQB65460:BQD65460 BGF65460:BGH65460 AWJ65460:AWL65460 AMN65460:AMP65460 ACR65460:ACT65460 SV65460:SX65460 IZ65460:JB65460 D65460:F65460 WVL67:WVN68 WLP67:WLR68 WBT67:WBV68 VRX67:VRZ68 VIB67:VID68 UYF67:UYH68 UOJ67:UOL68 UEN67:UEP68 TUR67:TUT68 TKV67:TKX68 TAZ67:TBB68 SRD67:SRF68 SHH67:SHJ68 RXL67:RXN68 RNP67:RNR68 RDT67:RDV68 QTX67:QTZ68 QKB67:QKD68 QAF67:QAH68 PQJ67:PQL68 PGN67:PGP68 OWR67:OWT68 OMV67:OMX68 OCZ67:ODB68 NTD67:NTF68 NJH67:NJJ68 MZL67:MZN68 MPP67:MPR68 MFT67:MFV68 LVX67:LVZ68 LMB67:LMD68 LCF67:LCH68 KSJ67:KSL68 KIN67:KIP68 JYR67:JYT68 JOV67:JOX68 JEZ67:JFB68 IVD67:IVF68 ILH67:ILJ68 IBL67:IBN68 HRP67:HRR68 HHT67:HHV68 GXX67:GXZ68 GOB67:GOD68 GEF67:GEH68 FUJ67:FUL68 FKN67:FKP68 FAR67:FAT68 EQV67:EQX68 EGZ67:EHB68 DXD67:DXF68 DNH67:DNJ68 DDL67:DDN68 CTP67:CTR68 CJT67:CJV68 BZX67:BZZ68 BQB67:BQD68 BGF67:BGH68 AWJ67:AWL68 AMN67:AMP68 ACR67:ACT68 SV67:SX68 IZ67:JB68">
      <formula1>1</formula1>
      <formula2>9999</formula2>
    </dataValidation>
    <dataValidation allowBlank="1" showInputMessage="1" showErrorMessage="1" prompt="Este espacio tiene la finalidad de resaltar las observaciones importantes dentro del análisis del presupuesto, o en su caso, aquella inconsistencia que no se encuentra dentro del catálogo." sqref="WVK982933:WYD982947 WLO982933:WOH982947 WBS982933:WEL982947 VRW982933:VUP982947 VIA982933:VKT982947 UYE982933:VAX982947 UOI982933:URB982947 UEM982933:UHF982947 TUQ982933:TXJ982947 TKU982933:TNN982947 TAY982933:TDR982947 SRC982933:STV982947 SHG982933:SJZ982947 RXK982933:SAD982947 RNO982933:RQH982947 RDS982933:RGL982947 QTW982933:QWP982947 QKA982933:QMT982947 QAE982933:QCX982947 PQI982933:PTB982947 PGM982933:PJF982947 OWQ982933:OZJ982947 OMU982933:OPN982947 OCY982933:OFR982947 NTC982933:NVV982947 NJG982933:NLZ982947 MZK982933:NCD982947 MPO982933:MSH982947 MFS982933:MIL982947 LVW982933:LYP982947 LMA982933:LOT982947 LCE982933:LEX982947 KSI982933:KVB982947 KIM982933:KLF982947 JYQ982933:KBJ982947 JOU982933:JRN982947 JEY982933:JHR982947 IVC982933:IXV982947 ILG982933:INZ982947 IBK982933:IED982947 HRO982933:HUH982947 HHS982933:HKL982947 GXW982933:HAP982947 GOA982933:GQT982947 GEE982933:GGX982947 FUI982933:FXB982947 FKM982933:FNF982947 FAQ982933:FDJ982947 EQU982933:ETN982947 EGY982933:EJR982947 DXC982933:DZV982947 DNG982933:DPZ982947 DDK982933:DGD982947 CTO982933:CWH982947 CJS982933:CML982947 BZW982933:CCP982947 BQA982933:BST982947 BGE982933:BIX982947 AWI982933:AZB982947 AMM982933:APF982947 ACQ982933:AFJ982947 SU982933:VN982947 IY982933:LR982947 C982933:BV982947 WVK917397:WYD917411 WLO917397:WOH917411 WBS917397:WEL917411 VRW917397:VUP917411 VIA917397:VKT917411 UYE917397:VAX917411 UOI917397:URB917411 UEM917397:UHF917411 TUQ917397:TXJ917411 TKU917397:TNN917411 TAY917397:TDR917411 SRC917397:STV917411 SHG917397:SJZ917411 RXK917397:SAD917411 RNO917397:RQH917411 RDS917397:RGL917411 QTW917397:QWP917411 QKA917397:QMT917411 QAE917397:QCX917411 PQI917397:PTB917411 PGM917397:PJF917411 OWQ917397:OZJ917411 OMU917397:OPN917411 OCY917397:OFR917411 NTC917397:NVV917411 NJG917397:NLZ917411 MZK917397:NCD917411 MPO917397:MSH917411 MFS917397:MIL917411 LVW917397:LYP917411 LMA917397:LOT917411 LCE917397:LEX917411 KSI917397:KVB917411 KIM917397:KLF917411 JYQ917397:KBJ917411 JOU917397:JRN917411 JEY917397:JHR917411 IVC917397:IXV917411 ILG917397:INZ917411 IBK917397:IED917411 HRO917397:HUH917411 HHS917397:HKL917411 GXW917397:HAP917411 GOA917397:GQT917411 GEE917397:GGX917411 FUI917397:FXB917411 FKM917397:FNF917411 FAQ917397:FDJ917411 EQU917397:ETN917411 EGY917397:EJR917411 DXC917397:DZV917411 DNG917397:DPZ917411 DDK917397:DGD917411 CTO917397:CWH917411 CJS917397:CML917411 BZW917397:CCP917411 BQA917397:BST917411 BGE917397:BIX917411 AWI917397:AZB917411 AMM917397:APF917411 ACQ917397:AFJ917411 SU917397:VN917411 IY917397:LR917411 C917397:BV917411 WVK851861:WYD851875 WLO851861:WOH851875 WBS851861:WEL851875 VRW851861:VUP851875 VIA851861:VKT851875 UYE851861:VAX851875 UOI851861:URB851875 UEM851861:UHF851875 TUQ851861:TXJ851875 TKU851861:TNN851875 TAY851861:TDR851875 SRC851861:STV851875 SHG851861:SJZ851875 RXK851861:SAD851875 RNO851861:RQH851875 RDS851861:RGL851875 QTW851861:QWP851875 QKA851861:QMT851875 QAE851861:QCX851875 PQI851861:PTB851875 PGM851861:PJF851875 OWQ851861:OZJ851875 OMU851861:OPN851875 OCY851861:OFR851875 NTC851861:NVV851875 NJG851861:NLZ851875 MZK851861:NCD851875 MPO851861:MSH851875 MFS851861:MIL851875 LVW851861:LYP851875 LMA851861:LOT851875 LCE851861:LEX851875 KSI851861:KVB851875 KIM851861:KLF851875 JYQ851861:KBJ851875 JOU851861:JRN851875 JEY851861:JHR851875 IVC851861:IXV851875 ILG851861:INZ851875 IBK851861:IED851875 HRO851861:HUH851875 HHS851861:HKL851875 GXW851861:HAP851875 GOA851861:GQT851875 GEE851861:GGX851875 FUI851861:FXB851875 FKM851861:FNF851875 FAQ851861:FDJ851875 EQU851861:ETN851875 EGY851861:EJR851875 DXC851861:DZV851875 DNG851861:DPZ851875 DDK851861:DGD851875 CTO851861:CWH851875 CJS851861:CML851875 BZW851861:CCP851875 BQA851861:BST851875 BGE851861:BIX851875 AWI851861:AZB851875 AMM851861:APF851875 ACQ851861:AFJ851875 SU851861:VN851875 IY851861:LR851875 C851861:BV851875 WVK786325:WYD786339 WLO786325:WOH786339 WBS786325:WEL786339 VRW786325:VUP786339 VIA786325:VKT786339 UYE786325:VAX786339 UOI786325:URB786339 UEM786325:UHF786339 TUQ786325:TXJ786339 TKU786325:TNN786339 TAY786325:TDR786339 SRC786325:STV786339 SHG786325:SJZ786339 RXK786325:SAD786339 RNO786325:RQH786339 RDS786325:RGL786339 QTW786325:QWP786339 QKA786325:QMT786339 QAE786325:QCX786339 PQI786325:PTB786339 PGM786325:PJF786339 OWQ786325:OZJ786339 OMU786325:OPN786339 OCY786325:OFR786339 NTC786325:NVV786339 NJG786325:NLZ786339 MZK786325:NCD786339 MPO786325:MSH786339 MFS786325:MIL786339 LVW786325:LYP786339 LMA786325:LOT786339 LCE786325:LEX786339 KSI786325:KVB786339 KIM786325:KLF786339 JYQ786325:KBJ786339 JOU786325:JRN786339 JEY786325:JHR786339 IVC786325:IXV786339 ILG786325:INZ786339 IBK786325:IED786339 HRO786325:HUH786339 HHS786325:HKL786339 GXW786325:HAP786339 GOA786325:GQT786339 GEE786325:GGX786339 FUI786325:FXB786339 FKM786325:FNF786339 FAQ786325:FDJ786339 EQU786325:ETN786339 EGY786325:EJR786339 DXC786325:DZV786339 DNG786325:DPZ786339 DDK786325:DGD786339 CTO786325:CWH786339 CJS786325:CML786339 BZW786325:CCP786339 BQA786325:BST786339 BGE786325:BIX786339 AWI786325:AZB786339 AMM786325:APF786339 ACQ786325:AFJ786339 SU786325:VN786339 IY786325:LR786339 C786325:BV786339 WVK720789:WYD720803 WLO720789:WOH720803 WBS720789:WEL720803 VRW720789:VUP720803 VIA720789:VKT720803 UYE720789:VAX720803 UOI720789:URB720803 UEM720789:UHF720803 TUQ720789:TXJ720803 TKU720789:TNN720803 TAY720789:TDR720803 SRC720789:STV720803 SHG720789:SJZ720803 RXK720789:SAD720803 RNO720789:RQH720803 RDS720789:RGL720803 QTW720789:QWP720803 QKA720789:QMT720803 QAE720789:QCX720803 PQI720789:PTB720803 PGM720789:PJF720803 OWQ720789:OZJ720803 OMU720789:OPN720803 OCY720789:OFR720803 NTC720789:NVV720803 NJG720789:NLZ720803 MZK720789:NCD720803 MPO720789:MSH720803 MFS720789:MIL720803 LVW720789:LYP720803 LMA720789:LOT720803 LCE720789:LEX720803 KSI720789:KVB720803 KIM720789:KLF720803 JYQ720789:KBJ720803 JOU720789:JRN720803 JEY720789:JHR720803 IVC720789:IXV720803 ILG720789:INZ720803 IBK720789:IED720803 HRO720789:HUH720803 HHS720789:HKL720803 GXW720789:HAP720803 GOA720789:GQT720803 GEE720789:GGX720803 FUI720789:FXB720803 FKM720789:FNF720803 FAQ720789:FDJ720803 EQU720789:ETN720803 EGY720789:EJR720803 DXC720789:DZV720803 DNG720789:DPZ720803 DDK720789:DGD720803 CTO720789:CWH720803 CJS720789:CML720803 BZW720789:CCP720803 BQA720789:BST720803 BGE720789:BIX720803 AWI720789:AZB720803 AMM720789:APF720803 ACQ720789:AFJ720803 SU720789:VN720803 IY720789:LR720803 C720789:BV720803 WVK655253:WYD655267 WLO655253:WOH655267 WBS655253:WEL655267 VRW655253:VUP655267 VIA655253:VKT655267 UYE655253:VAX655267 UOI655253:URB655267 UEM655253:UHF655267 TUQ655253:TXJ655267 TKU655253:TNN655267 TAY655253:TDR655267 SRC655253:STV655267 SHG655253:SJZ655267 RXK655253:SAD655267 RNO655253:RQH655267 RDS655253:RGL655267 QTW655253:QWP655267 QKA655253:QMT655267 QAE655253:QCX655267 PQI655253:PTB655267 PGM655253:PJF655267 OWQ655253:OZJ655267 OMU655253:OPN655267 OCY655253:OFR655267 NTC655253:NVV655267 NJG655253:NLZ655267 MZK655253:NCD655267 MPO655253:MSH655267 MFS655253:MIL655267 LVW655253:LYP655267 LMA655253:LOT655267 LCE655253:LEX655267 KSI655253:KVB655267 KIM655253:KLF655267 JYQ655253:KBJ655267 JOU655253:JRN655267 JEY655253:JHR655267 IVC655253:IXV655267 ILG655253:INZ655267 IBK655253:IED655267 HRO655253:HUH655267 HHS655253:HKL655267 GXW655253:HAP655267 GOA655253:GQT655267 GEE655253:GGX655267 FUI655253:FXB655267 FKM655253:FNF655267 FAQ655253:FDJ655267 EQU655253:ETN655267 EGY655253:EJR655267 DXC655253:DZV655267 DNG655253:DPZ655267 DDK655253:DGD655267 CTO655253:CWH655267 CJS655253:CML655267 BZW655253:CCP655267 BQA655253:BST655267 BGE655253:BIX655267 AWI655253:AZB655267 AMM655253:APF655267 ACQ655253:AFJ655267 SU655253:VN655267 IY655253:LR655267 C655253:BV655267 WVK589717:WYD589731 WLO589717:WOH589731 WBS589717:WEL589731 VRW589717:VUP589731 VIA589717:VKT589731 UYE589717:VAX589731 UOI589717:URB589731 UEM589717:UHF589731 TUQ589717:TXJ589731 TKU589717:TNN589731 TAY589717:TDR589731 SRC589717:STV589731 SHG589717:SJZ589731 RXK589717:SAD589731 RNO589717:RQH589731 RDS589717:RGL589731 QTW589717:QWP589731 QKA589717:QMT589731 QAE589717:QCX589731 PQI589717:PTB589731 PGM589717:PJF589731 OWQ589717:OZJ589731 OMU589717:OPN589731 OCY589717:OFR589731 NTC589717:NVV589731 NJG589717:NLZ589731 MZK589717:NCD589731 MPO589717:MSH589731 MFS589717:MIL589731 LVW589717:LYP589731 LMA589717:LOT589731 LCE589717:LEX589731 KSI589717:KVB589731 KIM589717:KLF589731 JYQ589717:KBJ589731 JOU589717:JRN589731 JEY589717:JHR589731 IVC589717:IXV589731 ILG589717:INZ589731 IBK589717:IED589731 HRO589717:HUH589731 HHS589717:HKL589731 GXW589717:HAP589731 GOA589717:GQT589731 GEE589717:GGX589731 FUI589717:FXB589731 FKM589717:FNF589731 FAQ589717:FDJ589731 EQU589717:ETN589731 EGY589717:EJR589731 DXC589717:DZV589731 DNG589717:DPZ589731 DDK589717:DGD589731 CTO589717:CWH589731 CJS589717:CML589731 BZW589717:CCP589731 BQA589717:BST589731 BGE589717:BIX589731 AWI589717:AZB589731 AMM589717:APF589731 ACQ589717:AFJ589731 SU589717:VN589731 IY589717:LR589731 C589717:BV589731 WVK524181:WYD524195 WLO524181:WOH524195 WBS524181:WEL524195 VRW524181:VUP524195 VIA524181:VKT524195 UYE524181:VAX524195 UOI524181:URB524195 UEM524181:UHF524195 TUQ524181:TXJ524195 TKU524181:TNN524195 TAY524181:TDR524195 SRC524181:STV524195 SHG524181:SJZ524195 RXK524181:SAD524195 RNO524181:RQH524195 RDS524181:RGL524195 QTW524181:QWP524195 QKA524181:QMT524195 QAE524181:QCX524195 PQI524181:PTB524195 PGM524181:PJF524195 OWQ524181:OZJ524195 OMU524181:OPN524195 OCY524181:OFR524195 NTC524181:NVV524195 NJG524181:NLZ524195 MZK524181:NCD524195 MPO524181:MSH524195 MFS524181:MIL524195 LVW524181:LYP524195 LMA524181:LOT524195 LCE524181:LEX524195 KSI524181:KVB524195 KIM524181:KLF524195 JYQ524181:KBJ524195 JOU524181:JRN524195 JEY524181:JHR524195 IVC524181:IXV524195 ILG524181:INZ524195 IBK524181:IED524195 HRO524181:HUH524195 HHS524181:HKL524195 GXW524181:HAP524195 GOA524181:GQT524195 GEE524181:GGX524195 FUI524181:FXB524195 FKM524181:FNF524195 FAQ524181:FDJ524195 EQU524181:ETN524195 EGY524181:EJR524195 DXC524181:DZV524195 DNG524181:DPZ524195 DDK524181:DGD524195 CTO524181:CWH524195 CJS524181:CML524195 BZW524181:CCP524195 BQA524181:BST524195 BGE524181:BIX524195 AWI524181:AZB524195 AMM524181:APF524195 ACQ524181:AFJ524195 SU524181:VN524195 IY524181:LR524195 C524181:BV524195 WVK458645:WYD458659 WLO458645:WOH458659 WBS458645:WEL458659 VRW458645:VUP458659 VIA458645:VKT458659 UYE458645:VAX458659 UOI458645:URB458659 UEM458645:UHF458659 TUQ458645:TXJ458659 TKU458645:TNN458659 TAY458645:TDR458659 SRC458645:STV458659 SHG458645:SJZ458659 RXK458645:SAD458659 RNO458645:RQH458659 RDS458645:RGL458659 QTW458645:QWP458659 QKA458645:QMT458659 QAE458645:QCX458659 PQI458645:PTB458659 PGM458645:PJF458659 OWQ458645:OZJ458659 OMU458645:OPN458659 OCY458645:OFR458659 NTC458645:NVV458659 NJG458645:NLZ458659 MZK458645:NCD458659 MPO458645:MSH458659 MFS458645:MIL458659 LVW458645:LYP458659 LMA458645:LOT458659 LCE458645:LEX458659 KSI458645:KVB458659 KIM458645:KLF458659 JYQ458645:KBJ458659 JOU458645:JRN458659 JEY458645:JHR458659 IVC458645:IXV458659 ILG458645:INZ458659 IBK458645:IED458659 HRO458645:HUH458659 HHS458645:HKL458659 GXW458645:HAP458659 GOA458645:GQT458659 GEE458645:GGX458659 FUI458645:FXB458659 FKM458645:FNF458659 FAQ458645:FDJ458659 EQU458645:ETN458659 EGY458645:EJR458659 DXC458645:DZV458659 DNG458645:DPZ458659 DDK458645:DGD458659 CTO458645:CWH458659 CJS458645:CML458659 BZW458645:CCP458659 BQA458645:BST458659 BGE458645:BIX458659 AWI458645:AZB458659 AMM458645:APF458659 ACQ458645:AFJ458659 SU458645:VN458659 IY458645:LR458659 C458645:BV458659 WVK393109:WYD393123 WLO393109:WOH393123 WBS393109:WEL393123 VRW393109:VUP393123 VIA393109:VKT393123 UYE393109:VAX393123 UOI393109:URB393123 UEM393109:UHF393123 TUQ393109:TXJ393123 TKU393109:TNN393123 TAY393109:TDR393123 SRC393109:STV393123 SHG393109:SJZ393123 RXK393109:SAD393123 RNO393109:RQH393123 RDS393109:RGL393123 QTW393109:QWP393123 QKA393109:QMT393123 QAE393109:QCX393123 PQI393109:PTB393123 PGM393109:PJF393123 OWQ393109:OZJ393123 OMU393109:OPN393123 OCY393109:OFR393123 NTC393109:NVV393123 NJG393109:NLZ393123 MZK393109:NCD393123 MPO393109:MSH393123 MFS393109:MIL393123 LVW393109:LYP393123 LMA393109:LOT393123 LCE393109:LEX393123 KSI393109:KVB393123 KIM393109:KLF393123 JYQ393109:KBJ393123 JOU393109:JRN393123 JEY393109:JHR393123 IVC393109:IXV393123 ILG393109:INZ393123 IBK393109:IED393123 HRO393109:HUH393123 HHS393109:HKL393123 GXW393109:HAP393123 GOA393109:GQT393123 GEE393109:GGX393123 FUI393109:FXB393123 FKM393109:FNF393123 FAQ393109:FDJ393123 EQU393109:ETN393123 EGY393109:EJR393123 DXC393109:DZV393123 DNG393109:DPZ393123 DDK393109:DGD393123 CTO393109:CWH393123 CJS393109:CML393123 BZW393109:CCP393123 BQA393109:BST393123 BGE393109:BIX393123 AWI393109:AZB393123 AMM393109:APF393123 ACQ393109:AFJ393123 SU393109:VN393123 IY393109:LR393123 C393109:BV393123 WVK327573:WYD327587 WLO327573:WOH327587 WBS327573:WEL327587 VRW327573:VUP327587 VIA327573:VKT327587 UYE327573:VAX327587 UOI327573:URB327587 UEM327573:UHF327587 TUQ327573:TXJ327587 TKU327573:TNN327587 TAY327573:TDR327587 SRC327573:STV327587 SHG327573:SJZ327587 RXK327573:SAD327587 RNO327573:RQH327587 RDS327573:RGL327587 QTW327573:QWP327587 QKA327573:QMT327587 QAE327573:QCX327587 PQI327573:PTB327587 PGM327573:PJF327587 OWQ327573:OZJ327587 OMU327573:OPN327587 OCY327573:OFR327587 NTC327573:NVV327587 NJG327573:NLZ327587 MZK327573:NCD327587 MPO327573:MSH327587 MFS327573:MIL327587 LVW327573:LYP327587 LMA327573:LOT327587 LCE327573:LEX327587 KSI327573:KVB327587 KIM327573:KLF327587 JYQ327573:KBJ327587 JOU327573:JRN327587 JEY327573:JHR327587 IVC327573:IXV327587 ILG327573:INZ327587 IBK327573:IED327587 HRO327573:HUH327587 HHS327573:HKL327587 GXW327573:HAP327587 GOA327573:GQT327587 GEE327573:GGX327587 FUI327573:FXB327587 FKM327573:FNF327587 FAQ327573:FDJ327587 EQU327573:ETN327587 EGY327573:EJR327587 DXC327573:DZV327587 DNG327573:DPZ327587 DDK327573:DGD327587 CTO327573:CWH327587 CJS327573:CML327587 BZW327573:CCP327587 BQA327573:BST327587 BGE327573:BIX327587 AWI327573:AZB327587 AMM327573:APF327587 ACQ327573:AFJ327587 SU327573:VN327587 IY327573:LR327587 C327573:BV327587 WVK262037:WYD262051 WLO262037:WOH262051 WBS262037:WEL262051 VRW262037:VUP262051 VIA262037:VKT262051 UYE262037:VAX262051 UOI262037:URB262051 UEM262037:UHF262051 TUQ262037:TXJ262051 TKU262037:TNN262051 TAY262037:TDR262051 SRC262037:STV262051 SHG262037:SJZ262051 RXK262037:SAD262051 RNO262037:RQH262051 RDS262037:RGL262051 QTW262037:QWP262051 QKA262037:QMT262051 QAE262037:QCX262051 PQI262037:PTB262051 PGM262037:PJF262051 OWQ262037:OZJ262051 OMU262037:OPN262051 OCY262037:OFR262051 NTC262037:NVV262051 NJG262037:NLZ262051 MZK262037:NCD262051 MPO262037:MSH262051 MFS262037:MIL262051 LVW262037:LYP262051 LMA262037:LOT262051 LCE262037:LEX262051 KSI262037:KVB262051 KIM262037:KLF262051 JYQ262037:KBJ262051 JOU262037:JRN262051 JEY262037:JHR262051 IVC262037:IXV262051 ILG262037:INZ262051 IBK262037:IED262051 HRO262037:HUH262051 HHS262037:HKL262051 GXW262037:HAP262051 GOA262037:GQT262051 GEE262037:GGX262051 FUI262037:FXB262051 FKM262037:FNF262051 FAQ262037:FDJ262051 EQU262037:ETN262051 EGY262037:EJR262051 DXC262037:DZV262051 DNG262037:DPZ262051 DDK262037:DGD262051 CTO262037:CWH262051 CJS262037:CML262051 BZW262037:CCP262051 BQA262037:BST262051 BGE262037:BIX262051 AWI262037:AZB262051 AMM262037:APF262051 ACQ262037:AFJ262051 SU262037:VN262051 IY262037:LR262051 C262037:BV262051 WVK196501:WYD196515 WLO196501:WOH196515 WBS196501:WEL196515 VRW196501:VUP196515 VIA196501:VKT196515 UYE196501:VAX196515 UOI196501:URB196515 UEM196501:UHF196515 TUQ196501:TXJ196515 TKU196501:TNN196515 TAY196501:TDR196515 SRC196501:STV196515 SHG196501:SJZ196515 RXK196501:SAD196515 RNO196501:RQH196515 RDS196501:RGL196515 QTW196501:QWP196515 QKA196501:QMT196515 QAE196501:QCX196515 PQI196501:PTB196515 PGM196501:PJF196515 OWQ196501:OZJ196515 OMU196501:OPN196515 OCY196501:OFR196515 NTC196501:NVV196515 NJG196501:NLZ196515 MZK196501:NCD196515 MPO196501:MSH196515 MFS196501:MIL196515 LVW196501:LYP196515 LMA196501:LOT196515 LCE196501:LEX196515 KSI196501:KVB196515 KIM196501:KLF196515 JYQ196501:KBJ196515 JOU196501:JRN196515 JEY196501:JHR196515 IVC196501:IXV196515 ILG196501:INZ196515 IBK196501:IED196515 HRO196501:HUH196515 HHS196501:HKL196515 GXW196501:HAP196515 GOA196501:GQT196515 GEE196501:GGX196515 FUI196501:FXB196515 FKM196501:FNF196515 FAQ196501:FDJ196515 EQU196501:ETN196515 EGY196501:EJR196515 DXC196501:DZV196515 DNG196501:DPZ196515 DDK196501:DGD196515 CTO196501:CWH196515 CJS196501:CML196515 BZW196501:CCP196515 BQA196501:BST196515 BGE196501:BIX196515 AWI196501:AZB196515 AMM196501:APF196515 ACQ196501:AFJ196515 SU196501:VN196515 IY196501:LR196515 C196501:BV196515 WVK130965:WYD130979 WLO130965:WOH130979 WBS130965:WEL130979 VRW130965:VUP130979 VIA130965:VKT130979 UYE130965:VAX130979 UOI130965:URB130979 UEM130965:UHF130979 TUQ130965:TXJ130979 TKU130965:TNN130979 TAY130965:TDR130979 SRC130965:STV130979 SHG130965:SJZ130979 RXK130965:SAD130979 RNO130965:RQH130979 RDS130965:RGL130979 QTW130965:QWP130979 QKA130965:QMT130979 QAE130965:QCX130979 PQI130965:PTB130979 PGM130965:PJF130979 OWQ130965:OZJ130979 OMU130965:OPN130979 OCY130965:OFR130979 NTC130965:NVV130979 NJG130965:NLZ130979 MZK130965:NCD130979 MPO130965:MSH130979 MFS130965:MIL130979 LVW130965:LYP130979 LMA130965:LOT130979 LCE130965:LEX130979 KSI130965:KVB130979 KIM130965:KLF130979 JYQ130965:KBJ130979 JOU130965:JRN130979 JEY130965:JHR130979 IVC130965:IXV130979 ILG130965:INZ130979 IBK130965:IED130979 HRO130965:HUH130979 HHS130965:HKL130979 GXW130965:HAP130979 GOA130965:GQT130979 GEE130965:GGX130979 FUI130965:FXB130979 FKM130965:FNF130979 FAQ130965:FDJ130979 EQU130965:ETN130979 EGY130965:EJR130979 DXC130965:DZV130979 DNG130965:DPZ130979 DDK130965:DGD130979 CTO130965:CWH130979 CJS130965:CML130979 BZW130965:CCP130979 BQA130965:BST130979 BGE130965:BIX130979 AWI130965:AZB130979 AMM130965:APF130979 ACQ130965:AFJ130979 SU130965:VN130979 IY130965:LR130979 C130965:BV130979 WVK65429:WYD65443 WLO65429:WOH65443 WBS65429:WEL65443 VRW65429:VUP65443 VIA65429:VKT65443 UYE65429:VAX65443 UOI65429:URB65443 UEM65429:UHF65443 TUQ65429:TXJ65443 TKU65429:TNN65443 TAY65429:TDR65443 SRC65429:STV65443 SHG65429:SJZ65443 RXK65429:SAD65443 RNO65429:RQH65443 RDS65429:RGL65443 QTW65429:QWP65443 QKA65429:QMT65443 QAE65429:QCX65443 PQI65429:PTB65443 PGM65429:PJF65443 OWQ65429:OZJ65443 OMU65429:OPN65443 OCY65429:OFR65443 NTC65429:NVV65443 NJG65429:NLZ65443 MZK65429:NCD65443 MPO65429:MSH65443 MFS65429:MIL65443 LVW65429:LYP65443 LMA65429:LOT65443 LCE65429:LEX65443 KSI65429:KVB65443 KIM65429:KLF65443 JYQ65429:KBJ65443 JOU65429:JRN65443 JEY65429:JHR65443 IVC65429:IXV65443 ILG65429:INZ65443 IBK65429:IED65443 HRO65429:HUH65443 HHS65429:HKL65443 GXW65429:HAP65443 GOA65429:GQT65443 GEE65429:GGX65443 FUI65429:FXB65443 FKM65429:FNF65443 FAQ65429:FDJ65443 EQU65429:ETN65443 EGY65429:EJR65443 DXC65429:DZV65443 DNG65429:DPZ65443 DDK65429:DGD65443 CTO65429:CWH65443 CJS65429:CML65443 BZW65429:CCP65443 BQA65429:BST65443 BGE65429:BIX65443 AWI65429:AZB65443 AMM65429:APF65443 ACQ65429:AFJ65443 SU65429:VN65443 IY65429:LR65443 C65429:BV65443 WVK36:WYD50 WLO36:WOH50 WBS36:WEL50 VRW36:VUP50 VIA36:VKT50 UYE36:VAX50 UOI36:URB50 UEM36:UHF50 TUQ36:TXJ50 TKU36:TNN50 TAY36:TDR50 SRC36:STV50 SHG36:SJZ50 RXK36:SAD50 RNO36:RQH50 RDS36:RGL50 QTW36:QWP50 QKA36:QMT50 QAE36:QCX50 PQI36:PTB50 PGM36:PJF50 OWQ36:OZJ50 OMU36:OPN50 OCY36:OFR50 NTC36:NVV50 NJG36:NLZ50 MZK36:NCD50 MPO36:MSH50 MFS36:MIL50 LVW36:LYP50 LMA36:LOT50 LCE36:LEX50 KSI36:KVB50 KIM36:KLF50 JYQ36:KBJ50 JOU36:JRN50 JEY36:JHR50 IVC36:IXV50 ILG36:INZ50 IBK36:IED50 HRO36:HUH50 HHS36:HKL50 GXW36:HAP50 GOA36:GQT50 GEE36:GGX50 FUI36:FXB50 FKM36:FNF50 FAQ36:FDJ50 EQU36:ETN50 EGY36:EJR50 DXC36:DZV50 DNG36:DPZ50 DDK36:DGD50 CTO36:CWH50 CJS36:CML50 BZW36:CCP50 BQA36:BST50 BGE36:BIX50 AWI36:AZB50 AMM36:APF50 ACQ36:AFJ50 SU36:VN50 IY36:LR50"/>
    <dataValidation type="whole" allowBlank="1" showInputMessage="1" showErrorMessage="1" errorTitle="Número de programas" error="El dato que intenta ingresar no corresponde a un número o este excede los cuatro digitos permitidos para el campo." prompt="Ingresar el número de documentos que se presentan en la etapa de Planeación, (Aclaración: No corresponde al número de hojas)." sqref="D59:F61">
      <formula1>1</formula1>
      <formula2>9999</formula2>
    </dataValidation>
    <dataValidation type="whole" allowBlank="1" showInputMessage="1" showErrorMessage="1" errorTitle="Número de programas" error="El dato que intenta ingresar no corresponde a un número o este excede los cuatro digitos permitidos para el campo." prompt="Ingresar el número de documentos que se presentan en la etapa de Programación (Aclaración: No corresponde al número de hojas)." sqref="AB59:AD61">
      <formula1>1</formula1>
      <formula2>9999</formula2>
    </dataValidation>
    <dataValidation type="whole" operator="equal" allowBlank="1" showInputMessage="1" showErrorMessage="1" errorTitle="El documento es normal" error="Valor no valido" prompt="En el caso que se anexa documento(s) en el presupuesto que hacen referencia a la etapa de Planeación, capturar 1 en el recuadro." sqref="D57">
      <formula1>1</formula1>
    </dataValidation>
    <dataValidation type="whole" operator="equal" allowBlank="1" showInputMessage="1" showErrorMessage="1" errorTitle="El documento es normal" error="Valor no valido" prompt="En el caso que se anexa documento(s) en el presupuesto que hacen referencia a la etapa de Programación, capturar 1 en el recuadro." sqref="AB57">
      <formula1>1</formula1>
    </dataValidation>
    <dataValidation type="whole" allowBlank="1" showInputMessage="1" showErrorMessage="1" errorTitle="Número de oficialía de partes" error="El dato que intenta ingresar no corresponde a un número o este excede los cuatro dígitos permitidos para el campo." prompt="Para uso exclusivo de la Auditoría Superior." sqref="M10:Q10">
      <formula1>1</formula1>
      <formula2>9999</formula2>
    </dataValidation>
    <dataValidation type="date" operator="greaterThan" allowBlank="1" showInputMessage="1" showErrorMessage="1" errorTitle="Fecha de oficialía de partes" error="El dato ingresado no corresponde a una fecha." prompt="Para uso exclusivo de la Auditoría Superior." sqref="M12:T12">
      <formula1>39083</formula1>
    </dataValidation>
    <dataValidation type="whole" operator="equal" allowBlank="1" showInputMessage="1" showErrorMessage="1" errorTitle="El documento es normal" error="Valor no valido" prompt="El documento es ordinario cuando la aprobación se realizó a más tardar el día 15 de diciembre, capturar 1 si se requiere seleccionar esta opción." sqref="BH10">
      <formula1>1</formula1>
    </dataValidation>
    <dataValidation type="whole" operator="equal" allowBlank="1" showInputMessage="1" showErrorMessage="1" errorTitle="El documento es normal" error="Valor no valido" prompt="Es extemporáneo cuando la aprobó es posterior al día 15 de diciembre (observar lo dispuesto en el Art. 79 segundo párrafo de la fracción I de la LGAPMEJ, capturar 1 si se requiere seleccionar esta opción." sqref="BH12">
      <formula1>1</formula1>
    </dataValidation>
    <dataValidation type="whole" operator="equal" allowBlank="1" showInputMessage="1" showErrorMessage="1" errorTitle="El documento es normal" error="Valor no valido" prompt="No se anexo medio electrónico, capturar 1 si se requiere seleccionar esta opción." sqref="BT12">
      <formula1>1</formula1>
    </dataValidation>
    <dataValidation type="whole" operator="equal" allowBlank="1" showInputMessage="1" showErrorMessage="1" errorTitle="El documento es normal" error="Valor no valido" prompt="Es normal cuando corresponde al presupuesto inicial, capturar 1 si se requiere seleccionar esta opción." sqref="AN8">
      <formula1>1</formula1>
    </dataValidation>
    <dataValidation type="whole" operator="equal" allowBlank="1" showInputMessage="1" showErrorMessage="1" errorTitle="El documento es normal" error="Valor no valido" prompt="Es complementaria cuando corresponde a un documento posterior al presupuesto inicial, capturar 1 si se requiere seleccionar esta opción." sqref="AN10">
      <formula1>1</formula1>
    </dataValidation>
    <dataValidation allowBlank="1" showInputMessage="1" showErrorMessage="1" prompt="Si selecciono la opción &quot;Complementaria&quot;, capturar en este recuadro el número consecutivo al que corresponde, ejemplo 01, 02, 03....." sqref="AS10:AU10"/>
    <dataValidation allowBlank="1" showInputMessage="1" showErrorMessage="1" prompt="Si selcciono la opción &quot;Complementaria&quot;, capturar el número de oficialía de partes al que es complemento el documento que se entrega." sqref="AP12:AU12"/>
    <dataValidation allowBlank="1" showInputMessage="1" showErrorMessage="1" prompt="Capturar el número del oficio asignado que corresponda al que se entrega, a falta del dato colocar &quot;s/n&quot;." sqref="F16:N16"/>
    <dataValidation type="date" operator="greaterThan" allowBlank="1" showInputMessage="1" showErrorMessage="1" errorTitle="Fecha del oficio del municipio" error="El dato ingresado no corresponde a una fecha" prompt="Ingresar la fecha del oficio." sqref="G18:N18">
      <formula1>39083</formula1>
    </dataValidation>
    <dataValidation type="whole" operator="equal" allowBlank="1" showInputMessage="1" showErrorMessage="1" errorTitle="El documento es normal" error="Valor no valido" prompt="El oficio está firmado por el titular de la entidad, capturar 1 si se requiere seleccionar esta opción." sqref="X20">
      <formula1>1</formula1>
    </dataValidation>
    <dataValidation type="whole" operator="equal" allowBlank="1" showInputMessage="1" showErrorMessage="1" errorTitle="El documento es normal" error="Valor no valido" prompt="El oficio del municipio está firmado por el responsable de las finanzas de la entidad, capturar 1 si se requiere seleccionar esta opción." sqref="X22">
      <formula1>1</formula1>
    </dataValidation>
    <dataValidation type="whole" operator="equal" allowBlank="1" showInputMessage="1" showErrorMessage="1" errorTitle="El documento es normal" error="Valor no valido" prompt="El oficio está firmado por otra persona distinta al titular o responsable de las finanzas de la entidad, capturar 1 si se requiere seleccionar esta opción." sqref="X24">
      <formula1>1</formula1>
    </dataValidation>
    <dataValidation allowBlank="1" showInputMessage="1" showErrorMessage="1" prompt="Capturar el número asignado del acta de la autoridad (Ayuntamiento, Patronato o Consejo)." sqref="AF16:AM16"/>
    <dataValidation type="date" operator="greaterThan" allowBlank="1" showInputMessage="1" showErrorMessage="1" errorTitle="Fecha del oficio del municipio" error="El dato ingresado no corresponde a una fecha" prompt="Ingresar la fecha del acta.&#10;(dd-mm-aaaa)" sqref="AF18:AM18">
      <formula1>39083</formula1>
    </dataValidation>
    <dataValidation type="whole" operator="equal" allowBlank="1" showInputMessage="1" showErrorMessage="1" errorTitle="El documento es normal" error="Valor no valido" prompt="El acuerdo remitido está firmado por el Secretario General o su equivalente, capturar 1 si se requiere seleccionar esta opción." sqref="BV18">
      <formula1>1</formula1>
    </dataValidation>
    <dataValidation type="whole" allowBlank="1" showInputMessage="1" showErrorMessage="1" errorTitle="No. de regidores asistente" error="El dato que intenta ingresar no corresponde a un número o este se encuentra fuera del paramentro del 1 al 30." prompt="Si en el acta de aprobación contiene el número de votos a favor, ingresarlo en este campo." sqref="AJ24:AL24">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de aprobación contiene el número de votos en contra, ingresarlo en este campo." sqref="AJ26:AL26">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de aprobación contiene el número de votos en abstención, ingresarlo en este campo." sqref="AJ28:AL28">
      <formula1>0</formula1>
      <formula2>30</formula2>
    </dataValidation>
    <dataValidation type="whole" operator="equal" allowBlank="1" showInputMessage="1" showErrorMessage="1" errorTitle="El documento es normal" error="Valor no valido" prompt="El acuerdo no menciona cantidad de votos y en su lugar dice por unanimidad, capturar 1 si se requiere seleccionar esta opción." sqref="AJ30">
      <formula1>1</formula1>
    </dataValidation>
    <dataValidation type="whole" operator="equal" allowBlank="1" showInputMessage="1" showErrorMessage="1" errorTitle="El documento es normal" error="Valor no valido" prompt="El acuerdo no menciona cantidad de votos y en su lugar dice por mayoria, capturar 1 si se requiere seleccionar esta opción." sqref="AJ32">
      <formula1>1</formula1>
    </dataValidation>
    <dataValidation type="whole" operator="equal" allowBlank="1" showInputMessage="1" showErrorMessage="1" errorTitle="El documento es normal" error="Valor no valido" prompt="En el Acta menciona solamente la aprobación, capturar 1 si se requiere seleccionar esta opción." sqref="BV26">
      <formula1>1</formula1>
    </dataValidation>
    <dataValidation type="whole" operator="equal" allowBlank="1" showInputMessage="1" showErrorMessage="1" errorTitle="El documento es normal" error="Valor no valido" prompt="En el acta menciona solamente el importe total aprobado para el presupuesto, capturar 1 si se requiere seleccionar esta opción." sqref="BV28">
      <formula1>1</formula1>
    </dataValidation>
    <dataValidation type="whole" operator="equal" allowBlank="1" showInputMessage="1" showErrorMessage="1" errorTitle="El documento es normal" error="Valor no valido" prompt="En el acta menciona solamente los importes aprobados para el presupuesto por Capítulos, capturar 1 si se requiere seleccionar esta opción." sqref="BV30">
      <formula1>1</formula1>
    </dataValidation>
    <dataValidation type="whole" operator="equal" allowBlank="1" showInputMessage="1" showErrorMessage="1" errorTitle="El documento es normal" error="Valor no valido" prompt="En el acta integra los formatos que describen total o parcialmente el presupuesto, capturar 1 si se requiere seleccionar esta opción." sqref="BV32">
      <formula1>1</formula1>
    </dataValidation>
    <dataValidation allowBlank="1" showInputMessage="1" showErrorMessage="1" prompt="Espacio que tiene como finalidad de resaltar o hacer mención de comentarios importantes dentro del presupuesto o de su analisis." sqref="C36:BV50"/>
    <dataValidation type="whole" operator="equal" allowBlank="1" showInputMessage="1" showErrorMessage="1" errorTitle="El documento es normal" error="Valor no valido" prompt="En los docuemtnos remitodos anexa éste formato, capturar 1 si se requiere seleccionar esta opción." sqref="AZ64">
      <formula1>1</formula1>
    </dataValidation>
    <dataValidation type="whole" allowBlank="1" showInputMessage="1" showErrorMessage="1" errorTitle="No. de regidores asistente" error="El dato que intenta ingresar no corresponde a un número o este se encuentra fuera del paramentro del 1 al 30." prompt="Si en el acta describe el número de representantes asistentes, ingresarlo en este campo." sqref="AV28:AX28">
      <formula1>0</formula1>
      <formula2>30</formula2>
    </dataValidation>
    <dataValidation type="whole" allowBlank="1" showInputMessage="1" showErrorMessage="1" errorTitle="No. de regidores asistente" error="El dato que intenta ingresar no corresponde a un número o este se encuentra fuera del paramentro del 1 al 30." prompt="Si en el acta contiene o se puede determinar el número de representantes ausentes registrarlos en este campo." sqref="AV30:AX30">
      <formula1>0</formula1>
      <formula2>30</formula2>
    </dataValidation>
    <dataValidation type="whole" operator="equal" allowBlank="1" showInputMessage="1" showErrorMessage="1" errorTitle="El documento es normal" error="Valor no valido" prompt="En los documentos remitodos anexa éste formato, capturar 1 si se requiere seleccionar esta opción." sqref="AZ57 AZ59 AZ63 AZ67 AZ70 AZ73">
      <formula1>1</formula1>
    </dataValidation>
  </dataValidations>
  <pageMargins left="0.78740157480314965" right="0.78740157480314965" top="0.78740157480314965" bottom="0.78740157480314965" header="0" footer="0"/>
  <pageSetup scale="70" orientation="portrait" r:id="rId1"/>
</worksheet>
</file>

<file path=xl/worksheets/sheet10.xml><?xml version="1.0" encoding="utf-8"?>
<worksheet xmlns="http://schemas.openxmlformats.org/spreadsheetml/2006/main" xmlns:r="http://schemas.openxmlformats.org/officeDocument/2006/relationships">
  <sheetPr codeName="Hoja9">
    <tabColor theme="5" tint="-0.249977111117893"/>
  </sheetPr>
  <dimension ref="A1:E338"/>
  <sheetViews>
    <sheetView topLeftCell="A43" workbookViewId="0">
      <selection activeCell="A43" sqref="A1:XFD1048576"/>
    </sheetView>
  </sheetViews>
  <sheetFormatPr baseColWidth="10" defaultColWidth="0" defaultRowHeight="12.75" zeroHeight="1"/>
  <cols>
    <col min="1" max="1" width="3" style="170" bestFit="1" customWidth="1"/>
    <col min="2" max="2" width="6" style="165" bestFit="1" customWidth="1"/>
    <col min="3" max="3" width="55.140625" style="166" customWidth="1"/>
    <col min="4" max="4" width="96" style="175" customWidth="1"/>
    <col min="5" max="5" width="0.140625" style="164" customWidth="1"/>
    <col min="6" max="16384" width="11.42578125" style="164" hidden="1"/>
  </cols>
  <sheetData>
    <row r="1" spans="1:4" s="167" customFormat="1" ht="30" customHeight="1">
      <c r="A1" s="168" t="s">
        <v>1181</v>
      </c>
      <c r="B1" s="168" t="s">
        <v>1176</v>
      </c>
      <c r="C1" s="169" t="s">
        <v>616</v>
      </c>
      <c r="D1" s="174" t="s">
        <v>677</v>
      </c>
    </row>
    <row r="2" spans="1:4" ht="45" customHeight="1">
      <c r="A2" s="170">
        <v>1</v>
      </c>
      <c r="C2" s="171" t="s">
        <v>611</v>
      </c>
      <c r="D2" s="176" t="s">
        <v>1185</v>
      </c>
    </row>
    <row r="3" spans="1:4" ht="45" customHeight="1">
      <c r="A3" s="170">
        <v>11</v>
      </c>
      <c r="C3" s="171" t="s">
        <v>610</v>
      </c>
    </row>
    <row r="4" spans="1:4" ht="45" customHeight="1">
      <c r="B4" s="172">
        <v>11100</v>
      </c>
      <c r="C4" s="173" t="s">
        <v>609</v>
      </c>
    </row>
    <row r="5" spans="1:4" ht="45" customHeight="1">
      <c r="B5" s="172">
        <v>11101</v>
      </c>
      <c r="C5" s="173" t="s">
        <v>608</v>
      </c>
    </row>
    <row r="6" spans="1:4" ht="45" customHeight="1">
      <c r="B6" s="172">
        <v>11102</v>
      </c>
      <c r="C6" s="173" t="s">
        <v>607</v>
      </c>
    </row>
    <row r="7" spans="1:4" ht="45" customHeight="1">
      <c r="B7" s="172">
        <v>11103</v>
      </c>
      <c r="C7" s="173" t="s">
        <v>606</v>
      </c>
    </row>
    <row r="8" spans="1:4" ht="45" customHeight="1">
      <c r="B8" s="172">
        <v>11104</v>
      </c>
      <c r="C8" s="173" t="s">
        <v>605</v>
      </c>
    </row>
    <row r="9" spans="1:4" ht="45" customHeight="1">
      <c r="B9" s="172">
        <v>11105</v>
      </c>
      <c r="C9" s="173" t="s">
        <v>604</v>
      </c>
    </row>
    <row r="10" spans="1:4" ht="45" customHeight="1">
      <c r="B10" s="172">
        <v>11106</v>
      </c>
      <c r="C10" s="173" t="s">
        <v>1391</v>
      </c>
    </row>
    <row r="11" spans="1:4" ht="45" customHeight="1">
      <c r="B11" s="172">
        <v>11107</v>
      </c>
      <c r="C11" s="173" t="s">
        <v>603</v>
      </c>
    </row>
    <row r="12" spans="1:4" ht="45" customHeight="1">
      <c r="B12" s="172">
        <v>11108</v>
      </c>
      <c r="C12" s="173" t="s">
        <v>602</v>
      </c>
    </row>
    <row r="13" spans="1:4" ht="45" customHeight="1">
      <c r="B13" s="172">
        <v>11109</v>
      </c>
      <c r="C13" s="173" t="s">
        <v>601</v>
      </c>
    </row>
    <row r="14" spans="1:4" ht="45" customHeight="1">
      <c r="B14" s="172">
        <v>11110</v>
      </c>
      <c r="C14" s="173" t="s">
        <v>600</v>
      </c>
    </row>
    <row r="15" spans="1:4" ht="45" customHeight="1">
      <c r="B15" s="172">
        <v>11111</v>
      </c>
      <c r="C15" s="173" t="s">
        <v>599</v>
      </c>
    </row>
    <row r="16" spans="1:4" ht="45" customHeight="1">
      <c r="B16" s="172">
        <v>11112</v>
      </c>
      <c r="C16" s="173" t="s">
        <v>598</v>
      </c>
    </row>
    <row r="17" spans="1:3" ht="45" customHeight="1">
      <c r="B17" s="172">
        <v>11113</v>
      </c>
      <c r="C17" s="173" t="s">
        <v>597</v>
      </c>
    </row>
    <row r="18" spans="1:3" ht="45" customHeight="1">
      <c r="B18" s="172">
        <v>11114</v>
      </c>
      <c r="C18" s="173" t="s">
        <v>596</v>
      </c>
    </row>
    <row r="19" spans="1:3" ht="45" customHeight="1">
      <c r="B19" s="172">
        <v>11115</v>
      </c>
      <c r="C19" s="173" t="s">
        <v>595</v>
      </c>
    </row>
    <row r="20" spans="1:3" ht="45" customHeight="1">
      <c r="A20" s="170">
        <v>12</v>
      </c>
      <c r="C20" s="171" t="s">
        <v>594</v>
      </c>
    </row>
    <row r="21" spans="1:3" ht="45" customHeight="1">
      <c r="B21" s="172">
        <v>12100</v>
      </c>
      <c r="C21" s="173" t="s">
        <v>593</v>
      </c>
    </row>
    <row r="22" spans="1:3" ht="45" customHeight="1">
      <c r="B22" s="172">
        <v>12101</v>
      </c>
      <c r="C22" s="173" t="s">
        <v>1153</v>
      </c>
    </row>
    <row r="23" spans="1:3" ht="45" customHeight="1">
      <c r="B23" s="172">
        <v>12102</v>
      </c>
      <c r="C23" s="173" t="s">
        <v>1154</v>
      </c>
    </row>
    <row r="24" spans="1:3" ht="45" customHeight="1">
      <c r="B24" s="172">
        <v>12200</v>
      </c>
      <c r="C24" s="173" t="s">
        <v>577</v>
      </c>
    </row>
    <row r="25" spans="1:3" ht="45" customHeight="1">
      <c r="B25" s="172">
        <v>12201</v>
      </c>
      <c r="C25" s="173" t="s">
        <v>576</v>
      </c>
    </row>
    <row r="26" spans="1:3" ht="45" customHeight="1">
      <c r="B26" s="172">
        <v>12202</v>
      </c>
      <c r="C26" s="173" t="s">
        <v>575</v>
      </c>
    </row>
    <row r="27" spans="1:3" ht="45" customHeight="1">
      <c r="B27" s="172">
        <v>12203</v>
      </c>
      <c r="C27" s="173" t="s">
        <v>574</v>
      </c>
    </row>
    <row r="28" spans="1:3" ht="45" customHeight="1">
      <c r="B28" s="172">
        <v>12204</v>
      </c>
      <c r="C28" s="173" t="s">
        <v>573</v>
      </c>
    </row>
    <row r="29" spans="1:3" ht="45" customHeight="1">
      <c r="B29" s="172">
        <v>12300</v>
      </c>
      <c r="C29" s="173" t="s">
        <v>592</v>
      </c>
    </row>
    <row r="30" spans="1:3" ht="45" customHeight="1">
      <c r="B30" s="172">
        <v>12301</v>
      </c>
      <c r="C30" s="173" t="s">
        <v>475</v>
      </c>
    </row>
    <row r="31" spans="1:3" ht="45" customHeight="1">
      <c r="B31" s="172">
        <v>12302</v>
      </c>
      <c r="C31" s="173" t="s">
        <v>591</v>
      </c>
    </row>
    <row r="32" spans="1:3" ht="45" customHeight="1">
      <c r="B32" s="172">
        <v>12303</v>
      </c>
      <c r="C32" s="173" t="s">
        <v>590</v>
      </c>
    </row>
    <row r="33" spans="1:3" ht="45" customHeight="1">
      <c r="A33" s="170">
        <v>13</v>
      </c>
      <c r="C33" s="171" t="s">
        <v>589</v>
      </c>
    </row>
    <row r="34" spans="1:3" ht="45" customHeight="1">
      <c r="A34" s="170">
        <v>14</v>
      </c>
      <c r="C34" s="171" t="s">
        <v>588</v>
      </c>
    </row>
    <row r="35" spans="1:3" ht="45" customHeight="1">
      <c r="A35" s="170">
        <v>15</v>
      </c>
      <c r="C35" s="171" t="s">
        <v>587</v>
      </c>
    </row>
    <row r="36" spans="1:3" ht="45" customHeight="1">
      <c r="A36" s="170">
        <v>16</v>
      </c>
      <c r="C36" s="171" t="s">
        <v>586</v>
      </c>
    </row>
    <row r="37" spans="1:3" ht="45" customHeight="1">
      <c r="A37" s="170">
        <v>17</v>
      </c>
      <c r="C37" s="171" t="s">
        <v>506</v>
      </c>
    </row>
    <row r="38" spans="1:3" ht="45" customHeight="1">
      <c r="B38" s="172">
        <v>17100</v>
      </c>
      <c r="C38" s="173" t="s">
        <v>386</v>
      </c>
    </row>
    <row r="39" spans="1:3" ht="45" customHeight="1">
      <c r="B39" s="172">
        <v>17101</v>
      </c>
      <c r="C39" s="173" t="s">
        <v>385</v>
      </c>
    </row>
    <row r="40" spans="1:3" ht="45" customHeight="1">
      <c r="B40" s="172">
        <v>17200</v>
      </c>
      <c r="C40" s="173" t="s">
        <v>505</v>
      </c>
    </row>
    <row r="41" spans="1:3" ht="45" customHeight="1">
      <c r="B41" s="172">
        <v>17201</v>
      </c>
      <c r="C41" s="173" t="s">
        <v>400</v>
      </c>
    </row>
    <row r="42" spans="1:3" ht="45" customHeight="1">
      <c r="B42" s="172">
        <v>17202</v>
      </c>
      <c r="C42" s="173" t="s">
        <v>1373</v>
      </c>
    </row>
    <row r="43" spans="1:3" ht="45" customHeight="1">
      <c r="B43" s="172">
        <v>17300</v>
      </c>
      <c r="C43" s="173" t="s">
        <v>384</v>
      </c>
    </row>
    <row r="44" spans="1:3" ht="45" customHeight="1">
      <c r="B44" s="172">
        <v>17301</v>
      </c>
      <c r="C44" s="173" t="s">
        <v>1156</v>
      </c>
    </row>
    <row r="45" spans="1:3" ht="45" customHeight="1">
      <c r="B45" s="172">
        <v>17400</v>
      </c>
      <c r="C45" s="173" t="s">
        <v>376</v>
      </c>
    </row>
    <row r="46" spans="1:3" ht="45" customHeight="1">
      <c r="B46" s="172">
        <v>17401</v>
      </c>
      <c r="C46" s="173" t="s">
        <v>1157</v>
      </c>
    </row>
    <row r="47" spans="1:3" ht="45" customHeight="1">
      <c r="B47" s="172">
        <v>17402</v>
      </c>
      <c r="C47" s="173" t="s">
        <v>375</v>
      </c>
    </row>
    <row r="48" spans="1:3" ht="45" customHeight="1">
      <c r="B48" s="172">
        <v>17403</v>
      </c>
      <c r="C48" s="173" t="s">
        <v>374</v>
      </c>
    </row>
    <row r="49" spans="1:4" ht="45" customHeight="1">
      <c r="B49" s="172">
        <v>17500</v>
      </c>
      <c r="C49" s="173" t="s">
        <v>373</v>
      </c>
    </row>
    <row r="50" spans="1:4" ht="45" customHeight="1">
      <c r="B50" s="172">
        <v>17501</v>
      </c>
      <c r="C50" s="173" t="s">
        <v>1158</v>
      </c>
    </row>
    <row r="51" spans="1:4" ht="45" customHeight="1">
      <c r="A51" s="170">
        <v>18</v>
      </c>
      <c r="C51" s="171" t="s">
        <v>585</v>
      </c>
    </row>
    <row r="52" spans="1:4" ht="45" customHeight="1">
      <c r="B52" s="172">
        <v>18100</v>
      </c>
      <c r="C52" s="173" t="s">
        <v>584</v>
      </c>
    </row>
    <row r="53" spans="1:4" ht="45" customHeight="1">
      <c r="B53" s="172">
        <v>18101</v>
      </c>
      <c r="C53" s="173" t="s">
        <v>584</v>
      </c>
    </row>
    <row r="54" spans="1:4" ht="45" customHeight="1">
      <c r="B54" s="172">
        <v>18102</v>
      </c>
      <c r="C54" s="173" t="s">
        <v>1155</v>
      </c>
    </row>
    <row r="55" spans="1:4" ht="45" customHeight="1">
      <c r="A55" s="170">
        <v>2</v>
      </c>
      <c r="C55" s="171" t="s">
        <v>583</v>
      </c>
      <c r="D55" s="176" t="s">
        <v>1240</v>
      </c>
    </row>
    <row r="56" spans="1:4" ht="45" customHeight="1">
      <c r="A56" s="170">
        <v>21</v>
      </c>
      <c r="C56" s="171" t="s">
        <v>582</v>
      </c>
    </row>
    <row r="57" spans="1:4" ht="45" customHeight="1">
      <c r="A57" s="170">
        <v>22</v>
      </c>
      <c r="C57" s="171" t="s">
        <v>581</v>
      </c>
    </row>
    <row r="58" spans="1:4" ht="45" customHeight="1">
      <c r="A58" s="170">
        <v>23</v>
      </c>
      <c r="C58" s="171" t="s">
        <v>580</v>
      </c>
    </row>
    <row r="59" spans="1:4" ht="45" customHeight="1">
      <c r="A59" s="170">
        <v>24</v>
      </c>
      <c r="C59" s="171" t="s">
        <v>579</v>
      </c>
    </row>
    <row r="60" spans="1:4" ht="45" customHeight="1">
      <c r="A60" s="170">
        <v>25</v>
      </c>
      <c r="C60" s="171" t="s">
        <v>506</v>
      </c>
    </row>
    <row r="61" spans="1:4" ht="45" customHeight="1">
      <c r="A61" s="170">
        <v>3</v>
      </c>
      <c r="C61" s="171" t="s">
        <v>578</v>
      </c>
      <c r="D61" s="177" t="s">
        <v>1186</v>
      </c>
    </row>
    <row r="62" spans="1:4" ht="45" customHeight="1">
      <c r="A62" s="170">
        <v>31</v>
      </c>
      <c r="C62" s="171" t="s">
        <v>1241</v>
      </c>
    </row>
    <row r="63" spans="1:4" ht="45" customHeight="1">
      <c r="B63" s="172">
        <v>31100</v>
      </c>
      <c r="C63" s="173" t="s">
        <v>572</v>
      </c>
    </row>
    <row r="64" spans="1:4" ht="45" customHeight="1">
      <c r="B64" s="172">
        <v>31101</v>
      </c>
      <c r="C64" s="173" t="s">
        <v>1374</v>
      </c>
    </row>
    <row r="65" spans="1:4" ht="45" customHeight="1">
      <c r="B65" s="172">
        <v>31102</v>
      </c>
      <c r="C65" s="173" t="s">
        <v>571</v>
      </c>
    </row>
    <row r="66" spans="1:4" ht="63.75">
      <c r="A66" s="170">
        <v>4</v>
      </c>
      <c r="C66" s="171" t="s">
        <v>570</v>
      </c>
      <c r="D66" s="176" t="s">
        <v>1242</v>
      </c>
    </row>
    <row r="67" spans="1:4" ht="45" customHeight="1">
      <c r="A67" s="170">
        <v>41</v>
      </c>
      <c r="C67" s="171" t="s">
        <v>569</v>
      </c>
    </row>
    <row r="68" spans="1:4" ht="45" customHeight="1">
      <c r="A68" s="170">
        <v>42</v>
      </c>
      <c r="C68" s="171" t="s">
        <v>568</v>
      </c>
    </row>
    <row r="69" spans="1:4" ht="45" customHeight="1">
      <c r="A69" s="170">
        <v>43</v>
      </c>
      <c r="C69" s="171" t="s">
        <v>567</v>
      </c>
    </row>
    <row r="70" spans="1:4" ht="45" customHeight="1">
      <c r="B70" s="172">
        <v>43100</v>
      </c>
      <c r="C70" s="173" t="s">
        <v>566</v>
      </c>
    </row>
    <row r="71" spans="1:4" ht="45" customHeight="1">
      <c r="B71" s="172">
        <v>43101</v>
      </c>
      <c r="C71" s="173" t="s">
        <v>565</v>
      </c>
    </row>
    <row r="72" spans="1:4" ht="45" customHeight="1">
      <c r="B72" s="172">
        <v>43102</v>
      </c>
      <c r="C72" s="173" t="s">
        <v>564</v>
      </c>
    </row>
    <row r="73" spans="1:4" ht="45" customHeight="1">
      <c r="B73" s="172">
        <v>43103</v>
      </c>
      <c r="C73" s="173" t="s">
        <v>563</v>
      </c>
    </row>
    <row r="74" spans="1:4" ht="45" customHeight="1">
      <c r="B74" s="172">
        <v>43200</v>
      </c>
      <c r="C74" s="173" t="s">
        <v>562</v>
      </c>
    </row>
    <row r="75" spans="1:4" ht="45" customHeight="1">
      <c r="B75" s="172">
        <v>43201</v>
      </c>
      <c r="C75" s="173" t="s">
        <v>1375</v>
      </c>
    </row>
    <row r="76" spans="1:4" ht="45" customHeight="1">
      <c r="B76" s="172">
        <v>43202</v>
      </c>
      <c r="C76" s="173" t="s">
        <v>561</v>
      </c>
    </row>
    <row r="77" spans="1:4" ht="45" customHeight="1">
      <c r="B77" s="172">
        <v>43203</v>
      </c>
      <c r="C77" s="173" t="s">
        <v>560</v>
      </c>
    </row>
    <row r="78" spans="1:4" ht="45" customHeight="1">
      <c r="B78" s="172">
        <v>43204</v>
      </c>
      <c r="C78" s="173" t="s">
        <v>559</v>
      </c>
    </row>
    <row r="79" spans="1:4" ht="45" customHeight="1">
      <c r="B79" s="172">
        <v>43300</v>
      </c>
      <c r="C79" s="173" t="s">
        <v>558</v>
      </c>
    </row>
    <row r="80" spans="1:4" ht="45" customHeight="1">
      <c r="B80" s="172">
        <v>43301</v>
      </c>
      <c r="C80" s="173" t="s">
        <v>557</v>
      </c>
    </row>
    <row r="81" spans="2:3" ht="45" customHeight="1">
      <c r="B81" s="172">
        <v>43302</v>
      </c>
      <c r="C81" s="173" t="s">
        <v>556</v>
      </c>
    </row>
    <row r="82" spans="2:3" ht="45" customHeight="1">
      <c r="B82" s="172">
        <v>43303</v>
      </c>
      <c r="C82" s="173" t="s">
        <v>1376</v>
      </c>
    </row>
    <row r="83" spans="2:3" ht="45" customHeight="1">
      <c r="B83" s="172">
        <v>43304</v>
      </c>
      <c r="C83" s="173" t="s">
        <v>555</v>
      </c>
    </row>
    <row r="84" spans="2:3" ht="45" customHeight="1">
      <c r="B84" s="172">
        <v>43305</v>
      </c>
      <c r="C84" s="173" t="s">
        <v>554</v>
      </c>
    </row>
    <row r="85" spans="2:3" ht="45" customHeight="1">
      <c r="B85" s="172">
        <v>43306</v>
      </c>
      <c r="C85" s="173" t="s">
        <v>553</v>
      </c>
    </row>
    <row r="86" spans="2:3" ht="45" customHeight="1">
      <c r="B86" s="172">
        <v>43400</v>
      </c>
      <c r="C86" s="173" t="s">
        <v>552</v>
      </c>
    </row>
    <row r="87" spans="2:3" ht="45" customHeight="1">
      <c r="B87" s="172">
        <v>43401</v>
      </c>
      <c r="C87" s="173" t="s">
        <v>551</v>
      </c>
    </row>
    <row r="88" spans="2:3" ht="45" customHeight="1">
      <c r="B88" s="172">
        <v>43402</v>
      </c>
      <c r="C88" s="173" t="s">
        <v>550</v>
      </c>
    </row>
    <row r="89" spans="2:3" ht="45" customHeight="1">
      <c r="B89" s="172">
        <v>43403</v>
      </c>
      <c r="C89" s="173" t="s">
        <v>549</v>
      </c>
    </row>
    <row r="90" spans="2:3" ht="45" customHeight="1">
      <c r="B90" s="172">
        <v>43404</v>
      </c>
      <c r="C90" s="173" t="s">
        <v>548</v>
      </c>
    </row>
    <row r="91" spans="2:3" ht="45" customHeight="1">
      <c r="B91" s="172">
        <v>43405</v>
      </c>
      <c r="C91" s="173" t="s">
        <v>547</v>
      </c>
    </row>
    <row r="92" spans="2:3" ht="45" customHeight="1">
      <c r="B92" s="172">
        <v>43406</v>
      </c>
      <c r="C92" s="173" t="s">
        <v>546</v>
      </c>
    </row>
    <row r="93" spans="2:3" ht="45" customHeight="1">
      <c r="B93" s="172">
        <v>43407</v>
      </c>
      <c r="C93" s="173" t="s">
        <v>545</v>
      </c>
    </row>
    <row r="94" spans="2:3" ht="45" customHeight="1">
      <c r="B94" s="172">
        <v>43408</v>
      </c>
      <c r="C94" s="173" t="s">
        <v>644</v>
      </c>
    </row>
    <row r="95" spans="2:3" ht="45" customHeight="1">
      <c r="B95" s="172">
        <v>43409</v>
      </c>
      <c r="C95" s="173" t="s">
        <v>544</v>
      </c>
    </row>
    <row r="96" spans="2:3" ht="45" customHeight="1">
      <c r="B96" s="172">
        <v>43410</v>
      </c>
      <c r="C96" s="173" t="s">
        <v>543</v>
      </c>
    </row>
    <row r="97" spans="2:3" ht="45" customHeight="1">
      <c r="B97" s="172">
        <v>43500</v>
      </c>
      <c r="C97" s="173" t="s">
        <v>542</v>
      </c>
    </row>
    <row r="98" spans="2:3" ht="45" customHeight="1">
      <c r="B98" s="172">
        <v>43501</v>
      </c>
      <c r="C98" s="173" t="s">
        <v>541</v>
      </c>
    </row>
    <row r="99" spans="2:3" ht="45" customHeight="1">
      <c r="B99" s="172">
        <v>43502</v>
      </c>
      <c r="C99" s="173" t="s">
        <v>540</v>
      </c>
    </row>
    <row r="100" spans="2:3" ht="45" customHeight="1">
      <c r="B100" s="172">
        <v>43503</v>
      </c>
      <c r="C100" s="173" t="s">
        <v>539</v>
      </c>
    </row>
    <row r="101" spans="2:3" ht="45" customHeight="1">
      <c r="B101" s="172">
        <v>43504</v>
      </c>
      <c r="C101" s="173" t="s">
        <v>538</v>
      </c>
    </row>
    <row r="102" spans="2:3" ht="45" customHeight="1">
      <c r="B102" s="172">
        <v>43505</v>
      </c>
      <c r="C102" s="173" t="s">
        <v>537</v>
      </c>
    </row>
    <row r="103" spans="2:3" ht="45" customHeight="1">
      <c r="B103" s="172">
        <v>43506</v>
      </c>
      <c r="C103" s="173" t="s">
        <v>536</v>
      </c>
    </row>
    <row r="104" spans="2:3" ht="45" customHeight="1">
      <c r="B104" s="172">
        <v>43507</v>
      </c>
      <c r="C104" s="173" t="s">
        <v>535</v>
      </c>
    </row>
    <row r="105" spans="2:3" ht="45" customHeight="1">
      <c r="B105" s="172">
        <v>43508</v>
      </c>
      <c r="C105" s="173" t="s">
        <v>534</v>
      </c>
    </row>
    <row r="106" spans="2:3" ht="45" customHeight="1">
      <c r="B106" s="172">
        <v>43509</v>
      </c>
      <c r="C106" s="173" t="s">
        <v>533</v>
      </c>
    </row>
    <row r="107" spans="2:3" ht="45" customHeight="1">
      <c r="B107" s="172">
        <v>43600</v>
      </c>
      <c r="C107" s="173" t="s">
        <v>532</v>
      </c>
    </row>
    <row r="108" spans="2:3" ht="45" customHeight="1">
      <c r="B108" s="172">
        <v>43601</v>
      </c>
      <c r="C108" s="173" t="s">
        <v>531</v>
      </c>
    </row>
    <row r="109" spans="2:3" ht="45" customHeight="1">
      <c r="B109" s="172">
        <v>43602</v>
      </c>
      <c r="C109" s="173" t="s">
        <v>530</v>
      </c>
    </row>
    <row r="110" spans="2:3" ht="45" customHeight="1">
      <c r="B110" s="172">
        <v>43603</v>
      </c>
      <c r="C110" s="173" t="s">
        <v>529</v>
      </c>
    </row>
    <row r="111" spans="2:3" ht="45" customHeight="1">
      <c r="B111" s="172">
        <v>43700</v>
      </c>
      <c r="C111" s="173" t="s">
        <v>528</v>
      </c>
    </row>
    <row r="112" spans="2:3" ht="45" customHeight="1">
      <c r="B112" s="172">
        <v>43701</v>
      </c>
      <c r="C112" s="173" t="s">
        <v>527</v>
      </c>
    </row>
    <row r="113" spans="2:3" ht="45" customHeight="1">
      <c r="B113" s="172">
        <v>43702</v>
      </c>
      <c r="C113" s="173" t="s">
        <v>526</v>
      </c>
    </row>
    <row r="114" spans="2:3" ht="45" customHeight="1">
      <c r="B114" s="172">
        <v>43703</v>
      </c>
      <c r="C114" s="173" t="s">
        <v>525</v>
      </c>
    </row>
    <row r="115" spans="2:3" ht="45" customHeight="1">
      <c r="B115" s="172">
        <v>43704</v>
      </c>
      <c r="C115" s="173" t="s">
        <v>524</v>
      </c>
    </row>
    <row r="116" spans="2:3" ht="45" customHeight="1">
      <c r="B116" s="172">
        <v>43705</v>
      </c>
      <c r="C116" s="173" t="s">
        <v>523</v>
      </c>
    </row>
    <row r="117" spans="2:3" ht="45" customHeight="1">
      <c r="B117" s="172">
        <v>43706</v>
      </c>
      <c r="C117" s="173" t="s">
        <v>522</v>
      </c>
    </row>
    <row r="118" spans="2:3" ht="45" customHeight="1">
      <c r="B118" s="172">
        <v>43707</v>
      </c>
      <c r="C118" s="173" t="s">
        <v>521</v>
      </c>
    </row>
    <row r="119" spans="2:3" ht="45" customHeight="1">
      <c r="B119" s="172">
        <v>43708</v>
      </c>
      <c r="C119" s="173" t="s">
        <v>520</v>
      </c>
    </row>
    <row r="120" spans="2:3" ht="45" customHeight="1">
      <c r="B120" s="172">
        <v>43709</v>
      </c>
      <c r="C120" s="173" t="s">
        <v>519</v>
      </c>
    </row>
    <row r="121" spans="2:3" ht="45" customHeight="1">
      <c r="B121" s="172">
        <v>43710</v>
      </c>
      <c r="C121" s="173" t="s">
        <v>518</v>
      </c>
    </row>
    <row r="122" spans="2:3" ht="45" customHeight="1">
      <c r="B122" s="172">
        <v>43711</v>
      </c>
      <c r="C122" s="173" t="s">
        <v>517</v>
      </c>
    </row>
    <row r="123" spans="2:3" ht="45" customHeight="1">
      <c r="B123" s="172">
        <v>43712</v>
      </c>
      <c r="C123" s="173" t="s">
        <v>516</v>
      </c>
    </row>
    <row r="124" spans="2:3" ht="45" customHeight="1">
      <c r="B124" s="172">
        <v>43713</v>
      </c>
      <c r="C124" s="173" t="s">
        <v>515</v>
      </c>
    </row>
    <row r="125" spans="2:3" ht="45" customHeight="1">
      <c r="B125" s="172">
        <v>43714</v>
      </c>
      <c r="C125" s="173" t="s">
        <v>514</v>
      </c>
    </row>
    <row r="126" spans="2:3" ht="45" customHeight="1">
      <c r="B126" s="172">
        <v>43800</v>
      </c>
      <c r="C126" s="173" t="s">
        <v>513</v>
      </c>
    </row>
    <row r="127" spans="2:3" ht="45" customHeight="1">
      <c r="B127" s="172">
        <v>43801</v>
      </c>
      <c r="C127" s="173" t="s">
        <v>512</v>
      </c>
    </row>
    <row r="128" spans="2:3" ht="45" customHeight="1">
      <c r="B128" s="172">
        <v>43802</v>
      </c>
      <c r="C128" s="173" t="s">
        <v>511</v>
      </c>
    </row>
    <row r="129" spans="1:3" ht="45" customHeight="1">
      <c r="B129" s="172">
        <v>43803</v>
      </c>
      <c r="C129" s="173" t="s">
        <v>510</v>
      </c>
    </row>
    <row r="130" spans="1:3" ht="45" customHeight="1">
      <c r="B130" s="172">
        <v>43804</v>
      </c>
      <c r="C130" s="173" t="s">
        <v>509</v>
      </c>
    </row>
    <row r="131" spans="1:3" ht="45" customHeight="1">
      <c r="B131" s="172">
        <v>43805</v>
      </c>
      <c r="C131" s="173" t="s">
        <v>508</v>
      </c>
    </row>
    <row r="132" spans="1:3" ht="45" customHeight="1">
      <c r="B132" s="172">
        <v>43806</v>
      </c>
      <c r="C132" s="173" t="s">
        <v>507</v>
      </c>
    </row>
    <row r="133" spans="1:3" ht="45" customHeight="1">
      <c r="B133" s="172">
        <v>43900</v>
      </c>
      <c r="C133" s="173" t="s">
        <v>451</v>
      </c>
    </row>
    <row r="134" spans="1:3" ht="45" customHeight="1">
      <c r="B134" s="172">
        <v>43901</v>
      </c>
      <c r="C134" s="173" t="s">
        <v>450</v>
      </c>
    </row>
    <row r="135" spans="1:3" ht="45" customHeight="1">
      <c r="B135" s="172">
        <v>43902</v>
      </c>
      <c r="C135" s="173" t="s">
        <v>449</v>
      </c>
    </row>
    <row r="136" spans="1:3" ht="45" customHeight="1">
      <c r="B136" s="172">
        <v>43903</v>
      </c>
      <c r="C136" s="173" t="s">
        <v>448</v>
      </c>
    </row>
    <row r="137" spans="1:3" ht="45" customHeight="1">
      <c r="B137" s="172">
        <v>43904</v>
      </c>
      <c r="C137" s="173" t="s">
        <v>447</v>
      </c>
    </row>
    <row r="138" spans="1:3" ht="45" customHeight="1">
      <c r="B138" s="172">
        <v>43905</v>
      </c>
      <c r="C138" s="173" t="s">
        <v>1392</v>
      </c>
    </row>
    <row r="139" spans="1:3" ht="45" customHeight="1">
      <c r="A139" s="170">
        <v>44</v>
      </c>
      <c r="C139" s="171" t="s">
        <v>504</v>
      </c>
    </row>
    <row r="140" spans="1:3" ht="45" customHeight="1">
      <c r="B140" s="172">
        <v>44100</v>
      </c>
      <c r="C140" s="173" t="s">
        <v>503</v>
      </c>
    </row>
    <row r="141" spans="1:3" ht="45" customHeight="1">
      <c r="B141" s="172">
        <v>44101</v>
      </c>
      <c r="C141" s="173" t="s">
        <v>502</v>
      </c>
    </row>
    <row r="142" spans="1:3" ht="45" customHeight="1">
      <c r="B142" s="172">
        <v>44102</v>
      </c>
      <c r="C142" s="173" t="s">
        <v>501</v>
      </c>
    </row>
    <row r="143" spans="1:3" ht="45" customHeight="1">
      <c r="B143" s="172">
        <v>44103</v>
      </c>
      <c r="C143" s="173" t="s">
        <v>500</v>
      </c>
    </row>
    <row r="144" spans="1:3" ht="45" customHeight="1">
      <c r="B144" s="172">
        <v>44104</v>
      </c>
      <c r="C144" s="173" t="s">
        <v>499</v>
      </c>
    </row>
    <row r="145" spans="2:3" ht="45" customHeight="1">
      <c r="B145" s="172">
        <v>44105</v>
      </c>
      <c r="C145" s="173" t="s">
        <v>498</v>
      </c>
    </row>
    <row r="146" spans="2:3" ht="45" customHeight="1">
      <c r="B146" s="172">
        <v>44106</v>
      </c>
      <c r="C146" s="173" t="s">
        <v>497</v>
      </c>
    </row>
    <row r="147" spans="2:3" ht="45" customHeight="1">
      <c r="B147" s="172">
        <v>44107</v>
      </c>
      <c r="C147" s="173" t="s">
        <v>496</v>
      </c>
    </row>
    <row r="148" spans="2:3" ht="45" customHeight="1">
      <c r="B148" s="172">
        <v>44108</v>
      </c>
      <c r="C148" s="173" t="s">
        <v>495</v>
      </c>
    </row>
    <row r="149" spans="2:3" ht="45" customHeight="1">
      <c r="B149" s="172">
        <v>44109</v>
      </c>
      <c r="C149" s="173" t="s">
        <v>494</v>
      </c>
    </row>
    <row r="150" spans="2:3" ht="45" customHeight="1">
      <c r="B150" s="172">
        <v>44110</v>
      </c>
      <c r="C150" s="173" t="s">
        <v>493</v>
      </c>
    </row>
    <row r="151" spans="2:3" ht="45" customHeight="1">
      <c r="B151" s="172">
        <v>44111</v>
      </c>
      <c r="C151" s="173" t="s">
        <v>492</v>
      </c>
    </row>
    <row r="152" spans="2:3" ht="45" customHeight="1">
      <c r="B152" s="172">
        <v>44112</v>
      </c>
      <c r="C152" s="173" t="s">
        <v>491</v>
      </c>
    </row>
    <row r="153" spans="2:3" ht="45" customHeight="1">
      <c r="B153" s="172">
        <v>44113</v>
      </c>
      <c r="C153" s="173" t="s">
        <v>490</v>
      </c>
    </row>
    <row r="154" spans="2:3" ht="45" customHeight="1">
      <c r="B154" s="172">
        <v>44114</v>
      </c>
      <c r="C154" s="173" t="s">
        <v>489</v>
      </c>
    </row>
    <row r="155" spans="2:3" ht="45" customHeight="1">
      <c r="B155" s="172">
        <v>44115</v>
      </c>
      <c r="C155" s="173" t="s">
        <v>488</v>
      </c>
    </row>
    <row r="156" spans="2:3" ht="45" customHeight="1">
      <c r="B156" s="172">
        <v>44116</v>
      </c>
      <c r="C156" s="173" t="s">
        <v>463</v>
      </c>
    </row>
    <row r="157" spans="2:3" ht="45" customHeight="1">
      <c r="B157" s="172">
        <v>44117</v>
      </c>
      <c r="C157" s="173" t="s">
        <v>487</v>
      </c>
    </row>
    <row r="158" spans="2:3" ht="45" customHeight="1">
      <c r="B158" s="172">
        <v>44200</v>
      </c>
      <c r="C158" s="173" t="s">
        <v>486</v>
      </c>
    </row>
    <row r="159" spans="2:3" ht="45" customHeight="1">
      <c r="B159" s="172">
        <v>44201</v>
      </c>
      <c r="C159" s="173" t="s">
        <v>485</v>
      </c>
    </row>
    <row r="160" spans="2:3" ht="45" customHeight="1">
      <c r="B160" s="172">
        <v>44202</v>
      </c>
      <c r="C160" s="173" t="s">
        <v>484</v>
      </c>
    </row>
    <row r="161" spans="2:3" ht="45" customHeight="1">
      <c r="B161" s="172">
        <v>44203</v>
      </c>
      <c r="C161" s="173" t="s">
        <v>483</v>
      </c>
    </row>
    <row r="162" spans="2:3" ht="45" customHeight="1">
      <c r="B162" s="172">
        <v>44204</v>
      </c>
      <c r="C162" s="173" t="s">
        <v>482</v>
      </c>
    </row>
    <row r="163" spans="2:3" ht="45" customHeight="1">
      <c r="B163" s="172">
        <v>44205</v>
      </c>
      <c r="C163" s="173" t="s">
        <v>481</v>
      </c>
    </row>
    <row r="164" spans="2:3" ht="45" customHeight="1">
      <c r="B164" s="172">
        <v>44206</v>
      </c>
      <c r="C164" s="173" t="s">
        <v>480</v>
      </c>
    </row>
    <row r="165" spans="2:3" ht="45" customHeight="1">
      <c r="B165" s="172">
        <v>44207</v>
      </c>
      <c r="C165" s="173" t="s">
        <v>479</v>
      </c>
    </row>
    <row r="166" spans="2:3" ht="45" customHeight="1">
      <c r="B166" s="172">
        <v>44208</v>
      </c>
      <c r="C166" s="173" t="s">
        <v>478</v>
      </c>
    </row>
    <row r="167" spans="2:3" ht="45" customHeight="1">
      <c r="B167" s="172">
        <v>44209</v>
      </c>
      <c r="C167" s="173" t="s">
        <v>477</v>
      </c>
    </row>
    <row r="168" spans="2:3" ht="45" customHeight="1">
      <c r="B168" s="172">
        <v>44210</v>
      </c>
      <c r="C168" s="173" t="s">
        <v>1393</v>
      </c>
    </row>
    <row r="169" spans="2:3" ht="45" customHeight="1">
      <c r="B169" s="172">
        <v>44300</v>
      </c>
      <c r="C169" s="173" t="s">
        <v>476</v>
      </c>
    </row>
    <row r="170" spans="2:3" ht="45" customHeight="1">
      <c r="B170" s="172">
        <v>44301</v>
      </c>
      <c r="C170" s="173" t="s">
        <v>475</v>
      </c>
    </row>
    <row r="171" spans="2:3" ht="45" customHeight="1">
      <c r="B171" s="172">
        <v>44302</v>
      </c>
      <c r="C171" s="173" t="s">
        <v>474</v>
      </c>
    </row>
    <row r="172" spans="2:3" ht="45" customHeight="1">
      <c r="B172" s="172">
        <v>44303</v>
      </c>
      <c r="C172" s="173" t="s">
        <v>473</v>
      </c>
    </row>
    <row r="173" spans="2:3" ht="45" customHeight="1">
      <c r="B173" s="172">
        <v>44304</v>
      </c>
      <c r="C173" s="173" t="s">
        <v>472</v>
      </c>
    </row>
    <row r="174" spans="2:3" ht="45" customHeight="1">
      <c r="B174" s="172">
        <v>44305</v>
      </c>
      <c r="C174" s="173" t="s">
        <v>471</v>
      </c>
    </row>
    <row r="175" spans="2:3" ht="45" customHeight="1">
      <c r="B175" s="172">
        <v>44306</v>
      </c>
      <c r="C175" s="173" t="s">
        <v>470</v>
      </c>
    </row>
    <row r="176" spans="2:3" ht="45" customHeight="1">
      <c r="B176" s="172">
        <v>44307</v>
      </c>
      <c r="C176" s="173" t="s">
        <v>469</v>
      </c>
    </row>
    <row r="177" spans="2:3" ht="45" customHeight="1">
      <c r="B177" s="172">
        <v>44308</v>
      </c>
      <c r="C177" s="173" t="s">
        <v>468</v>
      </c>
    </row>
    <row r="178" spans="2:3" ht="45" customHeight="1">
      <c r="B178" s="172">
        <v>44309</v>
      </c>
      <c r="C178" s="173" t="s">
        <v>467</v>
      </c>
    </row>
    <row r="179" spans="2:3" ht="45" customHeight="1">
      <c r="B179" s="172">
        <v>44310</v>
      </c>
      <c r="C179" s="173" t="s">
        <v>466</v>
      </c>
    </row>
    <row r="180" spans="2:3" ht="45" customHeight="1">
      <c r="B180" s="172">
        <v>44311</v>
      </c>
      <c r="C180" s="173" t="s">
        <v>465</v>
      </c>
    </row>
    <row r="181" spans="2:3" ht="45" customHeight="1">
      <c r="B181" s="172">
        <v>44312</v>
      </c>
      <c r="C181" s="173" t="s">
        <v>464</v>
      </c>
    </row>
    <row r="182" spans="2:3" ht="45" customHeight="1">
      <c r="B182" s="172">
        <v>44313</v>
      </c>
      <c r="C182" s="173" t="s">
        <v>463</v>
      </c>
    </row>
    <row r="183" spans="2:3" ht="45" customHeight="1">
      <c r="B183" s="172">
        <v>44400</v>
      </c>
      <c r="C183" s="173" t="s">
        <v>462</v>
      </c>
    </row>
    <row r="184" spans="2:3" ht="45" customHeight="1">
      <c r="B184" s="172">
        <v>44401</v>
      </c>
      <c r="C184" s="173" t="s">
        <v>461</v>
      </c>
    </row>
    <row r="185" spans="2:3" ht="45" customHeight="1">
      <c r="B185" s="172">
        <v>44402</v>
      </c>
      <c r="C185" s="173" t="s">
        <v>460</v>
      </c>
    </row>
    <row r="186" spans="2:3" ht="45" customHeight="1">
      <c r="B186" s="172">
        <v>44403</v>
      </c>
      <c r="C186" s="173" t="s">
        <v>459</v>
      </c>
    </row>
    <row r="187" spans="2:3" ht="45" customHeight="1">
      <c r="B187" s="172">
        <v>44404</v>
      </c>
      <c r="C187" s="173" t="s">
        <v>458</v>
      </c>
    </row>
    <row r="188" spans="2:3" ht="45" customHeight="1">
      <c r="B188" s="172">
        <v>44405</v>
      </c>
      <c r="C188" s="173" t="s">
        <v>457</v>
      </c>
    </row>
    <row r="189" spans="2:3" ht="45" customHeight="1">
      <c r="B189" s="172">
        <v>44406</v>
      </c>
      <c r="C189" s="173" t="s">
        <v>456</v>
      </c>
    </row>
    <row r="190" spans="2:3" ht="45" customHeight="1">
      <c r="B190" s="172">
        <v>44407</v>
      </c>
      <c r="C190" s="173" t="s">
        <v>455</v>
      </c>
    </row>
    <row r="191" spans="2:3" ht="45" customHeight="1">
      <c r="B191" s="172">
        <v>44408</v>
      </c>
      <c r="C191" s="173" t="s">
        <v>454</v>
      </c>
    </row>
    <row r="192" spans="2:3" ht="45" customHeight="1">
      <c r="B192" s="172">
        <v>44409</v>
      </c>
      <c r="C192" s="173" t="s">
        <v>453</v>
      </c>
    </row>
    <row r="193" spans="1:4" ht="45" customHeight="1">
      <c r="B193" s="172">
        <v>44410</v>
      </c>
      <c r="C193" s="173" t="s">
        <v>452</v>
      </c>
    </row>
    <row r="194" spans="1:4" ht="45" customHeight="1">
      <c r="A194" s="170">
        <v>45</v>
      </c>
      <c r="C194" s="171" t="s">
        <v>506</v>
      </c>
    </row>
    <row r="195" spans="1:4" ht="45" customHeight="1">
      <c r="B195" s="172">
        <v>45100</v>
      </c>
      <c r="C195" s="173" t="s">
        <v>386</v>
      </c>
    </row>
    <row r="196" spans="1:4" ht="45" customHeight="1">
      <c r="B196" s="172">
        <v>45101</v>
      </c>
      <c r="C196" s="173" t="s">
        <v>385</v>
      </c>
    </row>
    <row r="197" spans="1:4" ht="45" customHeight="1">
      <c r="B197" s="172">
        <v>45200</v>
      </c>
      <c r="C197" s="173" t="s">
        <v>505</v>
      </c>
    </row>
    <row r="198" spans="1:4" ht="45" customHeight="1">
      <c r="B198" s="172">
        <v>45201</v>
      </c>
      <c r="C198" s="173" t="s">
        <v>400</v>
      </c>
    </row>
    <row r="199" spans="1:4" ht="45" customHeight="1">
      <c r="B199" s="172">
        <v>45202</v>
      </c>
      <c r="C199" s="173" t="s">
        <v>1373</v>
      </c>
    </row>
    <row r="200" spans="1:4" ht="45" customHeight="1">
      <c r="B200" s="172">
        <v>45300</v>
      </c>
      <c r="C200" s="173" t="s">
        <v>384</v>
      </c>
    </row>
    <row r="201" spans="1:4" ht="45" customHeight="1">
      <c r="B201" s="172">
        <v>45301</v>
      </c>
      <c r="C201" s="173" t="s">
        <v>1156</v>
      </c>
    </row>
    <row r="202" spans="1:4" ht="45" customHeight="1">
      <c r="B202" s="172">
        <v>45400</v>
      </c>
      <c r="C202" s="173" t="s">
        <v>376</v>
      </c>
    </row>
    <row r="203" spans="1:4" ht="45" customHeight="1">
      <c r="B203" s="172">
        <v>45401</v>
      </c>
      <c r="C203" s="173" t="s">
        <v>1157</v>
      </c>
    </row>
    <row r="204" spans="1:4" ht="45" customHeight="1">
      <c r="B204" s="172">
        <v>45402</v>
      </c>
      <c r="C204" s="173" t="s">
        <v>375</v>
      </c>
    </row>
    <row r="205" spans="1:4" ht="45" customHeight="1">
      <c r="B205" s="172">
        <v>45403</v>
      </c>
      <c r="C205" s="173" t="s">
        <v>374</v>
      </c>
    </row>
    <row r="206" spans="1:4" ht="45" customHeight="1">
      <c r="B206" s="172">
        <v>45500</v>
      </c>
      <c r="C206" s="173" t="s">
        <v>373</v>
      </c>
    </row>
    <row r="207" spans="1:4" ht="45" customHeight="1">
      <c r="B207" s="172">
        <v>45501</v>
      </c>
      <c r="C207" s="173" t="s">
        <v>1158</v>
      </c>
    </row>
    <row r="208" spans="1:4" ht="45" customHeight="1">
      <c r="A208" s="170">
        <v>5</v>
      </c>
      <c r="C208" s="171" t="s">
        <v>1159</v>
      </c>
      <c r="D208" s="177" t="s">
        <v>1187</v>
      </c>
    </row>
    <row r="209" spans="1:3" ht="45" customHeight="1">
      <c r="A209" s="170">
        <v>51</v>
      </c>
      <c r="C209" s="171" t="s">
        <v>446</v>
      </c>
    </row>
    <row r="210" spans="1:3" ht="45" customHeight="1">
      <c r="B210" s="172">
        <v>51100</v>
      </c>
      <c r="C210" s="173" t="s">
        <v>445</v>
      </c>
    </row>
    <row r="211" spans="1:3" ht="45" customHeight="1">
      <c r="B211" s="172">
        <v>51101</v>
      </c>
      <c r="C211" s="173" t="s">
        <v>444</v>
      </c>
    </row>
    <row r="212" spans="1:3" ht="45" customHeight="1">
      <c r="B212" s="172">
        <v>51102</v>
      </c>
      <c r="C212" s="173" t="s">
        <v>443</v>
      </c>
    </row>
    <row r="213" spans="1:3" ht="45" customHeight="1">
      <c r="B213" s="172">
        <v>51103</v>
      </c>
      <c r="C213" s="173" t="s">
        <v>442</v>
      </c>
    </row>
    <row r="214" spans="1:3" ht="45" customHeight="1">
      <c r="B214" s="172">
        <v>51104</v>
      </c>
      <c r="C214" s="173" t="s">
        <v>441</v>
      </c>
    </row>
    <row r="215" spans="1:3" ht="45" customHeight="1">
      <c r="B215" s="172">
        <v>51105</v>
      </c>
      <c r="C215" s="173" t="s">
        <v>1394</v>
      </c>
    </row>
    <row r="216" spans="1:3" ht="45" customHeight="1">
      <c r="B216" s="172">
        <v>51106</v>
      </c>
      <c r="C216" s="173" t="s">
        <v>440</v>
      </c>
    </row>
    <row r="217" spans="1:3" ht="45" customHeight="1">
      <c r="B217" s="172">
        <v>51107</v>
      </c>
      <c r="C217" s="173" t="s">
        <v>439</v>
      </c>
    </row>
    <row r="218" spans="1:3" ht="45" customHeight="1">
      <c r="B218" s="172">
        <v>51108</v>
      </c>
      <c r="C218" s="173" t="s">
        <v>438</v>
      </c>
    </row>
    <row r="219" spans="1:3" ht="45" customHeight="1">
      <c r="B219" s="172">
        <v>51109</v>
      </c>
      <c r="C219" s="173" t="s">
        <v>1395</v>
      </c>
    </row>
    <row r="220" spans="1:3" ht="45" customHeight="1">
      <c r="B220" s="172">
        <v>51110</v>
      </c>
      <c r="C220" s="173" t="s">
        <v>437</v>
      </c>
    </row>
    <row r="221" spans="1:3" ht="45" customHeight="1">
      <c r="B221" s="172">
        <v>51200</v>
      </c>
      <c r="C221" s="173" t="s">
        <v>436</v>
      </c>
    </row>
    <row r="222" spans="1:3" ht="45" customHeight="1">
      <c r="B222" s="172">
        <v>51201</v>
      </c>
      <c r="C222" s="173" t="s">
        <v>435</v>
      </c>
    </row>
    <row r="223" spans="1:3" ht="45" customHeight="1">
      <c r="B223" s="172">
        <v>51202</v>
      </c>
      <c r="C223" s="173" t="s">
        <v>434</v>
      </c>
    </row>
    <row r="224" spans="1:3" ht="45" customHeight="1">
      <c r="B224" s="172">
        <v>51203</v>
      </c>
      <c r="C224" s="173" t="s">
        <v>433</v>
      </c>
    </row>
    <row r="225" spans="2:3" ht="45" customHeight="1">
      <c r="B225" s="172">
        <v>51204</v>
      </c>
      <c r="C225" s="173" t="s">
        <v>432</v>
      </c>
    </row>
    <row r="226" spans="2:3" ht="45" customHeight="1">
      <c r="B226" s="172">
        <v>51300</v>
      </c>
      <c r="C226" s="173" t="s">
        <v>431</v>
      </c>
    </row>
    <row r="227" spans="2:3" ht="45" customHeight="1">
      <c r="B227" s="172">
        <v>51301</v>
      </c>
      <c r="C227" s="173" t="s">
        <v>430</v>
      </c>
    </row>
    <row r="228" spans="2:3" ht="45" customHeight="1">
      <c r="B228" s="172">
        <v>51302</v>
      </c>
      <c r="C228" s="173" t="s">
        <v>429</v>
      </c>
    </row>
    <row r="229" spans="2:3" ht="45" customHeight="1">
      <c r="B229" s="172">
        <v>51303</v>
      </c>
      <c r="C229" s="173" t="s">
        <v>428</v>
      </c>
    </row>
    <row r="230" spans="2:3" ht="45" customHeight="1">
      <c r="B230" s="172">
        <v>51304</v>
      </c>
      <c r="C230" s="173" t="s">
        <v>427</v>
      </c>
    </row>
    <row r="231" spans="2:3" ht="45" customHeight="1">
      <c r="B231" s="172">
        <v>51305</v>
      </c>
      <c r="C231" s="173" t="s">
        <v>426</v>
      </c>
    </row>
    <row r="232" spans="2:3" ht="45" customHeight="1">
      <c r="B232" s="172">
        <v>51306</v>
      </c>
      <c r="C232" s="173" t="s">
        <v>425</v>
      </c>
    </row>
    <row r="233" spans="2:3" ht="45" customHeight="1">
      <c r="B233" s="172">
        <v>51307</v>
      </c>
      <c r="C233" s="173" t="s">
        <v>424</v>
      </c>
    </row>
    <row r="234" spans="2:3" ht="45" customHeight="1">
      <c r="B234" s="172">
        <v>51308</v>
      </c>
      <c r="C234" s="173" t="s">
        <v>423</v>
      </c>
    </row>
    <row r="235" spans="2:3" ht="45" customHeight="1">
      <c r="B235" s="172">
        <v>51309</v>
      </c>
      <c r="C235" s="173" t="s">
        <v>422</v>
      </c>
    </row>
    <row r="236" spans="2:3" ht="45" customHeight="1">
      <c r="B236" s="172">
        <v>51400</v>
      </c>
      <c r="C236" s="173" t="s">
        <v>421</v>
      </c>
    </row>
    <row r="237" spans="2:3" ht="45" customHeight="1">
      <c r="B237" s="172">
        <v>51401</v>
      </c>
      <c r="C237" s="173" t="s">
        <v>420</v>
      </c>
    </row>
    <row r="238" spans="2:3" ht="45" customHeight="1">
      <c r="B238" s="172">
        <v>51402</v>
      </c>
      <c r="C238" s="173" t="s">
        <v>419</v>
      </c>
    </row>
    <row r="239" spans="2:3" ht="45" customHeight="1">
      <c r="B239" s="172">
        <v>51500</v>
      </c>
      <c r="C239" s="173" t="s">
        <v>418</v>
      </c>
    </row>
    <row r="240" spans="2:3" ht="45" customHeight="1">
      <c r="B240" s="172">
        <v>51501</v>
      </c>
      <c r="C240" s="173" t="s">
        <v>417</v>
      </c>
    </row>
    <row r="241" spans="1:3" ht="45" customHeight="1">
      <c r="B241" s="172">
        <v>51502</v>
      </c>
      <c r="C241" s="173" t="s">
        <v>416</v>
      </c>
    </row>
    <row r="242" spans="1:3" ht="45" customHeight="1">
      <c r="B242" s="172">
        <v>51503</v>
      </c>
      <c r="C242" s="173" t="s">
        <v>415</v>
      </c>
    </row>
    <row r="243" spans="1:3" ht="45" customHeight="1">
      <c r="B243" s="172">
        <v>51504</v>
      </c>
      <c r="C243" s="173" t="s">
        <v>414</v>
      </c>
    </row>
    <row r="244" spans="1:3" ht="45" customHeight="1">
      <c r="B244" s="172">
        <v>51505</v>
      </c>
      <c r="C244" s="173" t="s">
        <v>413</v>
      </c>
    </row>
    <row r="245" spans="1:3" ht="45" customHeight="1">
      <c r="B245" s="172">
        <v>51506</v>
      </c>
      <c r="C245" s="173" t="s">
        <v>412</v>
      </c>
    </row>
    <row r="246" spans="1:3" ht="45" customHeight="1">
      <c r="B246" s="172">
        <v>51507</v>
      </c>
      <c r="C246" s="173" t="s">
        <v>411</v>
      </c>
    </row>
    <row r="247" spans="1:3" ht="45" customHeight="1">
      <c r="B247" s="172">
        <v>51508</v>
      </c>
      <c r="C247" s="173" t="s">
        <v>410</v>
      </c>
    </row>
    <row r="248" spans="1:3" ht="45" customHeight="1">
      <c r="B248" s="172">
        <v>51509</v>
      </c>
      <c r="C248" s="173" t="s">
        <v>409</v>
      </c>
    </row>
    <row r="249" spans="1:3" ht="45" customHeight="1">
      <c r="B249" s="172">
        <v>51510</v>
      </c>
      <c r="C249" s="173" t="s">
        <v>408</v>
      </c>
    </row>
    <row r="250" spans="1:3" ht="45" customHeight="1">
      <c r="B250" s="172">
        <v>51511</v>
      </c>
      <c r="C250" s="173" t="s">
        <v>407</v>
      </c>
    </row>
    <row r="251" spans="1:3" ht="45" customHeight="1">
      <c r="B251" s="172">
        <v>51512</v>
      </c>
      <c r="C251" s="173" t="s">
        <v>406</v>
      </c>
    </row>
    <row r="252" spans="1:3" ht="45" customHeight="1">
      <c r="B252" s="172">
        <v>51513</v>
      </c>
      <c r="C252" s="173" t="s">
        <v>405</v>
      </c>
    </row>
    <row r="253" spans="1:3" ht="45" customHeight="1">
      <c r="B253" s="172">
        <v>51514</v>
      </c>
      <c r="C253" s="173" t="s">
        <v>404</v>
      </c>
    </row>
    <row r="254" spans="1:3" ht="45" customHeight="1">
      <c r="B254" s="172">
        <v>51515</v>
      </c>
      <c r="C254" s="173" t="s">
        <v>403</v>
      </c>
    </row>
    <row r="255" spans="1:3" ht="45" customHeight="1">
      <c r="B255" s="172">
        <v>51516</v>
      </c>
      <c r="C255" s="173" t="s">
        <v>402</v>
      </c>
    </row>
    <row r="256" spans="1:3" ht="45" customHeight="1">
      <c r="A256" s="170">
        <v>52</v>
      </c>
      <c r="C256" s="171" t="s">
        <v>1160</v>
      </c>
    </row>
    <row r="257" spans="1:4" ht="45" customHeight="1">
      <c r="A257" s="170">
        <v>59</v>
      </c>
      <c r="C257" s="171" t="s">
        <v>1243</v>
      </c>
    </row>
    <row r="258" spans="1:4" ht="45" customHeight="1">
      <c r="A258" s="170">
        <v>6</v>
      </c>
      <c r="C258" s="171" t="s">
        <v>1161</v>
      </c>
      <c r="D258" s="177" t="s">
        <v>1188</v>
      </c>
    </row>
    <row r="259" spans="1:4" ht="45" customHeight="1">
      <c r="A259" s="170">
        <v>61</v>
      </c>
      <c r="C259" s="171" t="s">
        <v>401</v>
      </c>
    </row>
    <row r="260" spans="1:4" ht="45" customHeight="1">
      <c r="B260" s="172">
        <v>61100</v>
      </c>
      <c r="C260" s="173" t="s">
        <v>505</v>
      </c>
    </row>
    <row r="261" spans="1:4" ht="45" customHeight="1">
      <c r="B261" s="172">
        <v>61101</v>
      </c>
      <c r="C261" s="173" t="s">
        <v>1396</v>
      </c>
    </row>
    <row r="262" spans="1:4" ht="45" customHeight="1">
      <c r="B262" s="172">
        <v>61102</v>
      </c>
      <c r="C262" s="173" t="s">
        <v>400</v>
      </c>
    </row>
    <row r="263" spans="1:4" ht="45" customHeight="1">
      <c r="B263" s="172">
        <v>61103</v>
      </c>
      <c r="C263" s="173" t="s">
        <v>399</v>
      </c>
    </row>
    <row r="264" spans="1:4" ht="45" customHeight="1">
      <c r="B264" s="172">
        <v>61104</v>
      </c>
      <c r="C264" s="173" t="s">
        <v>1397</v>
      </c>
    </row>
    <row r="265" spans="1:4" ht="45" customHeight="1">
      <c r="B265" s="172">
        <v>61105</v>
      </c>
      <c r="C265" s="173" t="s">
        <v>1398</v>
      </c>
    </row>
    <row r="266" spans="1:4" ht="45" customHeight="1">
      <c r="B266" s="172">
        <v>61106</v>
      </c>
      <c r="C266" s="173" t="s">
        <v>1399</v>
      </c>
    </row>
    <row r="267" spans="1:4" ht="45" customHeight="1">
      <c r="B267" s="172">
        <v>61107</v>
      </c>
      <c r="C267" s="173" t="s">
        <v>398</v>
      </c>
    </row>
    <row r="268" spans="1:4" ht="45" customHeight="1">
      <c r="B268" s="172">
        <v>61108</v>
      </c>
      <c r="C268" s="173" t="s">
        <v>1400</v>
      </c>
    </row>
    <row r="269" spans="1:4" ht="45" customHeight="1">
      <c r="B269" s="172">
        <v>61109</v>
      </c>
      <c r="C269" s="173" t="s">
        <v>397</v>
      </c>
    </row>
    <row r="270" spans="1:4" ht="45" customHeight="1">
      <c r="B270" s="172">
        <v>61110</v>
      </c>
      <c r="C270" s="173" t="s">
        <v>396</v>
      </c>
    </row>
    <row r="271" spans="1:4" ht="45" customHeight="1">
      <c r="B271" s="172">
        <v>61200</v>
      </c>
      <c r="C271" s="173" t="s">
        <v>24</v>
      </c>
    </row>
    <row r="272" spans="1:4" ht="45" customHeight="1">
      <c r="B272" s="172">
        <v>61201</v>
      </c>
      <c r="C272" s="173" t="s">
        <v>395</v>
      </c>
    </row>
    <row r="273" spans="1:4" ht="45" customHeight="1">
      <c r="B273" s="172">
        <v>61202</v>
      </c>
      <c r="C273" s="173" t="s">
        <v>394</v>
      </c>
    </row>
    <row r="274" spans="1:4" ht="45" customHeight="1">
      <c r="B274" s="172">
        <v>61300</v>
      </c>
      <c r="C274" s="173" t="s">
        <v>1167</v>
      </c>
    </row>
    <row r="275" spans="1:4" ht="45" customHeight="1">
      <c r="B275" s="172">
        <v>61301</v>
      </c>
      <c r="C275" s="173" t="s">
        <v>393</v>
      </c>
    </row>
    <row r="276" spans="1:4" ht="45" customHeight="1">
      <c r="B276" s="172">
        <v>61302</v>
      </c>
      <c r="C276" s="173" t="s">
        <v>392</v>
      </c>
    </row>
    <row r="277" spans="1:4" ht="45" customHeight="1">
      <c r="B277" s="172">
        <v>61303</v>
      </c>
      <c r="C277" s="173" t="s">
        <v>391</v>
      </c>
    </row>
    <row r="278" spans="1:4" ht="45" customHeight="1">
      <c r="B278" s="172">
        <v>61400</v>
      </c>
      <c r="C278" s="173" t="s">
        <v>390</v>
      </c>
    </row>
    <row r="279" spans="1:4" ht="45" customHeight="1">
      <c r="B279" s="172">
        <v>61401</v>
      </c>
      <c r="C279" s="173" t="s">
        <v>389</v>
      </c>
    </row>
    <row r="280" spans="1:4" ht="45" customHeight="1">
      <c r="B280" s="172">
        <v>61402</v>
      </c>
      <c r="C280" s="173" t="s">
        <v>388</v>
      </c>
    </row>
    <row r="281" spans="1:4" ht="45" customHeight="1">
      <c r="B281" s="172">
        <v>61403</v>
      </c>
      <c r="C281" s="173" t="s">
        <v>387</v>
      </c>
    </row>
    <row r="282" spans="1:4" ht="45" customHeight="1">
      <c r="B282" s="172">
        <v>61500</v>
      </c>
      <c r="C282" s="173" t="s">
        <v>1165</v>
      </c>
    </row>
    <row r="283" spans="1:4" ht="45" customHeight="1">
      <c r="B283" s="172">
        <v>61501</v>
      </c>
      <c r="C283" s="173" t="s">
        <v>1165</v>
      </c>
    </row>
    <row r="284" spans="1:4" ht="45" customHeight="1">
      <c r="B284" s="172">
        <v>61600</v>
      </c>
      <c r="C284" s="173" t="s">
        <v>373</v>
      </c>
    </row>
    <row r="285" spans="1:4" ht="45" customHeight="1">
      <c r="B285" s="172">
        <v>61601</v>
      </c>
      <c r="C285" s="173" t="s">
        <v>372</v>
      </c>
    </row>
    <row r="286" spans="1:4" ht="45" customHeight="1">
      <c r="A286" s="170">
        <v>62</v>
      </c>
      <c r="C286" s="171" t="s">
        <v>1164</v>
      </c>
    </row>
    <row r="287" spans="1:4" ht="45" customHeight="1">
      <c r="A287" s="170">
        <v>69</v>
      </c>
      <c r="C287" s="171" t="s">
        <v>1244</v>
      </c>
    </row>
    <row r="288" spans="1:4" ht="45" customHeight="1">
      <c r="A288" s="170">
        <v>7</v>
      </c>
      <c r="C288" s="171" t="s">
        <v>1245</v>
      </c>
      <c r="D288" s="177" t="s">
        <v>1189</v>
      </c>
    </row>
    <row r="289" spans="1:4" ht="45" customHeight="1">
      <c r="A289" s="170">
        <v>71</v>
      </c>
      <c r="C289" s="171" t="s">
        <v>1248</v>
      </c>
    </row>
    <row r="290" spans="1:4" ht="45" customHeight="1">
      <c r="A290" s="170">
        <v>72</v>
      </c>
      <c r="C290" s="171" t="s">
        <v>1247</v>
      </c>
    </row>
    <row r="291" spans="1:4" ht="45" customHeight="1">
      <c r="A291" s="170">
        <v>73</v>
      </c>
      <c r="C291" s="171" t="s">
        <v>1246</v>
      </c>
    </row>
    <row r="292" spans="1:4" ht="51">
      <c r="A292" s="170">
        <v>8</v>
      </c>
      <c r="C292" s="171" t="s">
        <v>263</v>
      </c>
      <c r="D292" s="176" t="s">
        <v>1190</v>
      </c>
    </row>
    <row r="293" spans="1:4" ht="45" customHeight="1">
      <c r="A293" s="170">
        <v>81</v>
      </c>
      <c r="C293" s="171" t="s">
        <v>264</v>
      </c>
    </row>
    <row r="294" spans="1:4" ht="45" customHeight="1">
      <c r="B294" s="172">
        <v>81100</v>
      </c>
      <c r="C294" s="173" t="s">
        <v>1168</v>
      </c>
    </row>
    <row r="295" spans="1:4" ht="45" customHeight="1">
      <c r="B295" s="172">
        <v>81101</v>
      </c>
      <c r="C295" s="173" t="s">
        <v>369</v>
      </c>
    </row>
    <row r="296" spans="1:4" ht="45" customHeight="1">
      <c r="B296" s="172">
        <v>81102</v>
      </c>
      <c r="C296" s="173" t="s">
        <v>368</v>
      </c>
    </row>
    <row r="297" spans="1:4" ht="45" customHeight="1">
      <c r="A297" s="170">
        <v>82</v>
      </c>
      <c r="C297" s="171" t="s">
        <v>270</v>
      </c>
    </row>
    <row r="298" spans="1:4" ht="45" customHeight="1">
      <c r="B298" s="172">
        <v>82100</v>
      </c>
      <c r="C298" s="173" t="s">
        <v>1401</v>
      </c>
    </row>
    <row r="299" spans="1:4" ht="45" customHeight="1">
      <c r="B299" s="172">
        <v>82101</v>
      </c>
      <c r="C299" s="173" t="s">
        <v>366</v>
      </c>
    </row>
    <row r="300" spans="1:4" ht="45" customHeight="1">
      <c r="B300" s="172">
        <v>82102</v>
      </c>
      <c r="C300" s="173" t="s">
        <v>365</v>
      </c>
    </row>
    <row r="301" spans="1:4" ht="45" customHeight="1">
      <c r="B301" s="172">
        <v>82103</v>
      </c>
      <c r="C301" s="173" t="s">
        <v>362</v>
      </c>
    </row>
    <row r="302" spans="1:4" ht="45" customHeight="1">
      <c r="B302" s="172">
        <v>82104</v>
      </c>
      <c r="C302" s="173" t="s">
        <v>364</v>
      </c>
    </row>
    <row r="303" spans="1:4" ht="45" customHeight="1">
      <c r="B303" s="172">
        <v>82105</v>
      </c>
      <c r="C303" s="173" t="s">
        <v>363</v>
      </c>
    </row>
    <row r="304" spans="1:4" ht="45" customHeight="1">
      <c r="B304" s="172">
        <v>82106</v>
      </c>
      <c r="C304" s="173" t="s">
        <v>362</v>
      </c>
    </row>
    <row r="305" spans="1:4" ht="45" customHeight="1">
      <c r="A305" s="170">
        <v>83</v>
      </c>
      <c r="C305" s="171" t="s">
        <v>275</v>
      </c>
    </row>
    <row r="306" spans="1:4" ht="45" customHeight="1">
      <c r="B306" s="172">
        <v>83100</v>
      </c>
      <c r="C306" s="173" t="s">
        <v>1179</v>
      </c>
    </row>
    <row r="307" spans="1:4" ht="45" customHeight="1">
      <c r="B307" s="172">
        <v>83101</v>
      </c>
      <c r="C307" s="173" t="s">
        <v>1179</v>
      </c>
    </row>
    <row r="308" spans="1:4" ht="45" customHeight="1">
      <c r="A308" s="170">
        <v>9</v>
      </c>
      <c r="C308" s="171" t="s">
        <v>361</v>
      </c>
      <c r="D308" s="176" t="s">
        <v>1191</v>
      </c>
    </row>
    <row r="309" spans="1:4" ht="45" customHeight="1">
      <c r="A309" s="170">
        <v>91</v>
      </c>
      <c r="C309" s="171" t="s">
        <v>360</v>
      </c>
    </row>
    <row r="310" spans="1:4" ht="45" customHeight="1">
      <c r="A310" s="170">
        <v>92</v>
      </c>
      <c r="C310" s="171" t="s">
        <v>359</v>
      </c>
    </row>
    <row r="311" spans="1:4" ht="45" customHeight="1">
      <c r="A311" s="170">
        <v>93</v>
      </c>
      <c r="C311" s="171" t="s">
        <v>161</v>
      </c>
    </row>
    <row r="312" spans="1:4" ht="45" customHeight="1">
      <c r="B312" s="172">
        <v>93100</v>
      </c>
      <c r="C312" s="173" t="s">
        <v>1166</v>
      </c>
    </row>
    <row r="313" spans="1:4" ht="45" customHeight="1">
      <c r="B313" s="172">
        <v>93101</v>
      </c>
      <c r="C313" s="173" t="s">
        <v>371</v>
      </c>
    </row>
    <row r="314" spans="1:4" ht="45" customHeight="1">
      <c r="B314" s="172">
        <v>93102</v>
      </c>
      <c r="C314" s="173" t="s">
        <v>370</v>
      </c>
    </row>
    <row r="315" spans="1:4" ht="45" customHeight="1">
      <c r="B315" s="172">
        <v>93103</v>
      </c>
      <c r="C315" s="173" t="s">
        <v>1162</v>
      </c>
    </row>
    <row r="316" spans="1:4" ht="45" customHeight="1">
      <c r="B316" s="172">
        <v>93104</v>
      </c>
      <c r="C316" s="173" t="s">
        <v>1163</v>
      </c>
    </row>
    <row r="317" spans="1:4" ht="45" customHeight="1">
      <c r="A317" s="170">
        <v>94</v>
      </c>
      <c r="C317" s="171" t="s">
        <v>167</v>
      </c>
    </row>
    <row r="318" spans="1:4" ht="45" customHeight="1">
      <c r="B318" s="172">
        <v>94100</v>
      </c>
      <c r="C318" s="173" t="s">
        <v>383</v>
      </c>
    </row>
    <row r="319" spans="1:4" ht="45" customHeight="1">
      <c r="B319" s="172">
        <v>94101</v>
      </c>
      <c r="C319" s="173" t="s">
        <v>1174</v>
      </c>
    </row>
    <row r="320" spans="1:4" ht="45" customHeight="1">
      <c r="B320" s="172">
        <v>94102</v>
      </c>
      <c r="C320" s="173" t="s">
        <v>1175</v>
      </c>
    </row>
    <row r="321" spans="1:4" ht="45" customHeight="1">
      <c r="B321" s="172">
        <v>94200</v>
      </c>
      <c r="C321" s="173" t="s">
        <v>382</v>
      </c>
    </row>
    <row r="322" spans="1:4" ht="45" customHeight="1">
      <c r="B322" s="172">
        <v>94201</v>
      </c>
      <c r="C322" s="173" t="s">
        <v>382</v>
      </c>
    </row>
    <row r="323" spans="1:4" ht="45" customHeight="1">
      <c r="B323" s="172">
        <v>94300</v>
      </c>
      <c r="C323" s="173" t="s">
        <v>381</v>
      </c>
    </row>
    <row r="324" spans="1:4" ht="45" customHeight="1">
      <c r="B324" s="172">
        <v>94301</v>
      </c>
      <c r="C324" s="173" t="s">
        <v>381</v>
      </c>
    </row>
    <row r="325" spans="1:4" ht="45" customHeight="1">
      <c r="A325" s="170">
        <v>95</v>
      </c>
      <c r="C325" s="171" t="s">
        <v>171</v>
      </c>
    </row>
    <row r="326" spans="1:4" ht="45" customHeight="1">
      <c r="A326" s="170">
        <v>96</v>
      </c>
      <c r="C326" s="171" t="s">
        <v>358</v>
      </c>
    </row>
    <row r="327" spans="1:4" ht="45" customHeight="1">
      <c r="B327" s="172">
        <v>96100</v>
      </c>
      <c r="C327" s="173" t="s">
        <v>1377</v>
      </c>
    </row>
    <row r="328" spans="1:4" ht="45" customHeight="1">
      <c r="B328" s="172">
        <v>96101</v>
      </c>
      <c r="C328" s="173" t="s">
        <v>1172</v>
      </c>
    </row>
    <row r="329" spans="1:4" ht="45" customHeight="1">
      <c r="B329" s="172">
        <v>96102</v>
      </c>
      <c r="C329" s="173" t="s">
        <v>1173</v>
      </c>
    </row>
    <row r="330" spans="1:4" ht="45" customHeight="1">
      <c r="B330" s="172">
        <v>96103</v>
      </c>
      <c r="C330" s="173" t="s">
        <v>742</v>
      </c>
    </row>
    <row r="331" spans="1:4" ht="63.75">
      <c r="A331" s="170">
        <v>0</v>
      </c>
      <c r="C331" s="171" t="s">
        <v>1169</v>
      </c>
      <c r="D331" s="176" t="s">
        <v>1192</v>
      </c>
    </row>
    <row r="332" spans="1:4" ht="45" customHeight="1">
      <c r="A332" s="170">
        <v>1</v>
      </c>
      <c r="C332" s="171" t="s">
        <v>1170</v>
      </c>
    </row>
    <row r="333" spans="1:4" ht="45" customHeight="1">
      <c r="B333" s="172">
        <v>1100</v>
      </c>
      <c r="C333" s="173" t="s">
        <v>380</v>
      </c>
    </row>
    <row r="334" spans="1:4" ht="45" customHeight="1">
      <c r="B334" s="172">
        <v>1101</v>
      </c>
      <c r="C334" s="173" t="s">
        <v>379</v>
      </c>
    </row>
    <row r="335" spans="1:4" ht="45" customHeight="1">
      <c r="B335" s="172">
        <v>1102</v>
      </c>
      <c r="C335" s="173" t="s">
        <v>239</v>
      </c>
    </row>
    <row r="336" spans="1:4" ht="45" customHeight="1">
      <c r="B336" s="172">
        <v>1103</v>
      </c>
      <c r="C336" s="173" t="s">
        <v>378</v>
      </c>
    </row>
    <row r="337" spans="1:3" ht="45" customHeight="1">
      <c r="B337" s="172">
        <v>1104</v>
      </c>
      <c r="C337" s="173" t="s">
        <v>377</v>
      </c>
    </row>
    <row r="338" spans="1:3" ht="45" customHeight="1">
      <c r="A338" s="170">
        <v>2</v>
      </c>
      <c r="C338" s="171" t="s">
        <v>1171</v>
      </c>
    </row>
  </sheetData>
  <sheetProtection password="CC49" sheet="1" objects="1" scenarios="1"/>
  <pageMargins left="1.1023622047244095" right="0.31496062992125984" top="0.59055118110236227" bottom="0.59055118110236227" header="0.31496062992125984" footer="0.31496062992125984"/>
  <pageSetup paperSize="5" orientation="landscape" r:id="rId1"/>
  <headerFooter>
    <oddFooter>&amp;RPágina &amp;P de &amp;N, &amp;D</oddFooter>
  </headerFooter>
  <legacyDrawing r:id="rId2"/>
  <tableParts count="1">
    <tablePart r:id="rId3"/>
  </tableParts>
</worksheet>
</file>

<file path=xl/worksheets/sheet11.xml><?xml version="1.0" encoding="utf-8"?>
<worksheet xmlns="http://schemas.openxmlformats.org/spreadsheetml/2006/main" xmlns:r="http://schemas.openxmlformats.org/officeDocument/2006/relationships">
  <sheetPr codeName="Hoja10">
    <tabColor theme="5" tint="0.39997558519241921"/>
  </sheetPr>
  <dimension ref="A1:F34"/>
  <sheetViews>
    <sheetView workbookViewId="0">
      <selection activeCell="E21" sqref="E21"/>
    </sheetView>
  </sheetViews>
  <sheetFormatPr baseColWidth="10" defaultColWidth="0" defaultRowHeight="15" zeroHeight="1"/>
  <cols>
    <col min="1" max="3" width="3.140625" style="5" customWidth="1"/>
    <col min="4" max="4" width="52.42578125" style="7" customWidth="1"/>
    <col min="5" max="5" width="99.85546875" style="3" customWidth="1"/>
    <col min="6" max="6" width="0.140625" style="3" customWidth="1"/>
    <col min="7" max="16384" width="11.42578125" style="3" hidden="1"/>
  </cols>
  <sheetData>
    <row r="1" spans="1:5" s="11" customFormat="1" ht="30" customHeight="1">
      <c r="A1" s="13" t="s">
        <v>645</v>
      </c>
      <c r="B1" s="13" t="s">
        <v>612</v>
      </c>
      <c r="C1" s="13" t="s">
        <v>613</v>
      </c>
      <c r="D1" s="14" t="s">
        <v>616</v>
      </c>
      <c r="E1" s="13" t="s">
        <v>677</v>
      </c>
    </row>
    <row r="2" spans="1:5" ht="90" customHeight="1">
      <c r="A2" s="4">
        <v>1</v>
      </c>
      <c r="B2" s="4"/>
      <c r="C2" s="4"/>
      <c r="D2" s="6" t="s">
        <v>646</v>
      </c>
      <c r="E2" s="20" t="s">
        <v>1404</v>
      </c>
    </row>
    <row r="3" spans="1:5" ht="90" customHeight="1">
      <c r="A3" s="4">
        <v>1</v>
      </c>
      <c r="B3" s="4">
        <v>1</v>
      </c>
      <c r="C3" s="4"/>
      <c r="D3" s="9" t="s">
        <v>647</v>
      </c>
      <c r="E3" s="17" t="s">
        <v>689</v>
      </c>
    </row>
    <row r="4" spans="1:5" ht="135" customHeight="1">
      <c r="A4" s="5">
        <v>1</v>
      </c>
      <c r="B4" s="5">
        <v>2</v>
      </c>
      <c r="D4" s="7" t="s">
        <v>648</v>
      </c>
      <c r="E4" s="17" t="s">
        <v>690</v>
      </c>
    </row>
    <row r="5" spans="1:5" ht="90" customHeight="1">
      <c r="A5" s="5">
        <v>1</v>
      </c>
      <c r="B5" s="5">
        <v>3</v>
      </c>
      <c r="D5" s="10" t="s">
        <v>649</v>
      </c>
      <c r="E5" s="17" t="s">
        <v>691</v>
      </c>
    </row>
    <row r="6" spans="1:5" ht="90" customHeight="1">
      <c r="A6" s="5">
        <v>1</v>
      </c>
      <c r="B6" s="5">
        <v>4</v>
      </c>
      <c r="D6" s="7" t="s">
        <v>650</v>
      </c>
      <c r="E6" s="17" t="s">
        <v>682</v>
      </c>
    </row>
    <row r="7" spans="1:5" ht="90" customHeight="1">
      <c r="A7" s="5">
        <v>1</v>
      </c>
      <c r="B7" s="5">
        <v>5</v>
      </c>
      <c r="D7" s="7" t="s">
        <v>651</v>
      </c>
      <c r="E7" s="17" t="s">
        <v>683</v>
      </c>
    </row>
    <row r="8" spans="1:5" ht="90" customHeight="1">
      <c r="A8" s="5">
        <v>1</v>
      </c>
      <c r="B8" s="5">
        <v>6</v>
      </c>
      <c r="D8" s="7" t="s">
        <v>652</v>
      </c>
      <c r="E8" s="17" t="s">
        <v>692</v>
      </c>
    </row>
    <row r="9" spans="1:5" ht="90" customHeight="1">
      <c r="A9" s="5">
        <v>1</v>
      </c>
      <c r="B9" s="5">
        <v>7</v>
      </c>
      <c r="D9" s="7" t="s">
        <v>653</v>
      </c>
      <c r="E9" s="17" t="s">
        <v>693</v>
      </c>
    </row>
    <row r="10" spans="1:5" ht="90" customHeight="1">
      <c r="A10" s="5">
        <v>1</v>
      </c>
      <c r="B10" s="5">
        <v>8</v>
      </c>
      <c r="D10" s="7" t="s">
        <v>684</v>
      </c>
      <c r="E10" s="17" t="s">
        <v>685</v>
      </c>
    </row>
    <row r="11" spans="1:5" ht="90" customHeight="1">
      <c r="A11" s="5">
        <v>1</v>
      </c>
      <c r="B11" s="5">
        <v>9</v>
      </c>
      <c r="D11" s="7" t="s">
        <v>146</v>
      </c>
      <c r="E11" s="17" t="s">
        <v>1368</v>
      </c>
    </row>
    <row r="12" spans="1:5" ht="90" customHeight="1">
      <c r="A12" s="5">
        <v>2</v>
      </c>
      <c r="D12" s="8" t="s">
        <v>654</v>
      </c>
      <c r="E12" s="20" t="s">
        <v>686</v>
      </c>
    </row>
    <row r="13" spans="1:5" ht="90" customHeight="1">
      <c r="A13" s="5">
        <v>2</v>
      </c>
      <c r="B13" s="5">
        <v>1</v>
      </c>
      <c r="D13" s="7" t="s">
        <v>655</v>
      </c>
      <c r="E13" s="17" t="s">
        <v>694</v>
      </c>
    </row>
    <row r="14" spans="1:5" ht="90" customHeight="1">
      <c r="A14" s="5">
        <v>2</v>
      </c>
      <c r="B14" s="5">
        <v>2</v>
      </c>
      <c r="D14" s="7" t="s">
        <v>656</v>
      </c>
      <c r="E14" s="17" t="s">
        <v>695</v>
      </c>
    </row>
    <row r="15" spans="1:5" ht="90" customHeight="1">
      <c r="A15" s="5">
        <v>2</v>
      </c>
      <c r="B15" s="5">
        <v>3</v>
      </c>
      <c r="D15" s="7" t="s">
        <v>657</v>
      </c>
      <c r="E15" s="17" t="s">
        <v>696</v>
      </c>
    </row>
    <row r="16" spans="1:5" ht="90" customHeight="1">
      <c r="A16" s="5">
        <v>2</v>
      </c>
      <c r="B16" s="5">
        <v>4</v>
      </c>
      <c r="D16" s="7" t="s">
        <v>658</v>
      </c>
      <c r="E16" s="17" t="s">
        <v>687</v>
      </c>
    </row>
    <row r="17" spans="1:5" ht="90" customHeight="1">
      <c r="A17" s="5">
        <v>2</v>
      </c>
      <c r="B17" s="5">
        <v>5</v>
      </c>
      <c r="D17" s="7" t="s">
        <v>659</v>
      </c>
      <c r="E17" s="17" t="s">
        <v>697</v>
      </c>
    </row>
    <row r="18" spans="1:5" ht="90" customHeight="1">
      <c r="A18" s="5">
        <v>2</v>
      </c>
      <c r="B18" s="5">
        <v>6</v>
      </c>
      <c r="D18" s="7" t="s">
        <v>660</v>
      </c>
      <c r="E18" s="17" t="s">
        <v>1369</v>
      </c>
    </row>
    <row r="19" spans="1:5" ht="90" customHeight="1">
      <c r="A19" s="5">
        <v>2</v>
      </c>
      <c r="B19" s="5">
        <v>7</v>
      </c>
      <c r="D19" s="7" t="s">
        <v>661</v>
      </c>
      <c r="E19" s="17" t="s">
        <v>688</v>
      </c>
    </row>
    <row r="20" spans="1:5" ht="90" customHeight="1">
      <c r="A20" s="5">
        <v>3</v>
      </c>
      <c r="D20" s="8" t="s">
        <v>662</v>
      </c>
      <c r="E20" s="20" t="s">
        <v>707</v>
      </c>
    </row>
    <row r="21" spans="1:5" ht="135" customHeight="1">
      <c r="A21" s="5">
        <v>3</v>
      </c>
      <c r="B21" s="5">
        <v>1</v>
      </c>
      <c r="D21" s="7" t="s">
        <v>663</v>
      </c>
      <c r="E21" s="17" t="s">
        <v>1370</v>
      </c>
    </row>
    <row r="22" spans="1:5" ht="90" customHeight="1">
      <c r="A22" s="5">
        <v>3</v>
      </c>
      <c r="B22" s="5">
        <v>2</v>
      </c>
      <c r="D22" s="7" t="s">
        <v>664</v>
      </c>
      <c r="E22" s="17" t="s">
        <v>1371</v>
      </c>
    </row>
    <row r="23" spans="1:5" ht="90" customHeight="1">
      <c r="A23" s="5">
        <v>3</v>
      </c>
      <c r="B23" s="5">
        <v>3</v>
      </c>
      <c r="D23" s="7" t="s">
        <v>665</v>
      </c>
      <c r="E23" s="17" t="s">
        <v>698</v>
      </c>
    </row>
    <row r="24" spans="1:5" ht="90" customHeight="1">
      <c r="A24" s="5">
        <v>3</v>
      </c>
      <c r="B24" s="5">
        <v>4</v>
      </c>
      <c r="D24" s="7" t="s">
        <v>666</v>
      </c>
      <c r="E24" s="17" t="s">
        <v>699</v>
      </c>
    </row>
    <row r="25" spans="1:5" ht="90" customHeight="1">
      <c r="A25" s="5">
        <v>3</v>
      </c>
      <c r="B25" s="5">
        <v>5</v>
      </c>
      <c r="D25" s="7" t="s">
        <v>667</v>
      </c>
      <c r="E25" s="17" t="s">
        <v>700</v>
      </c>
    </row>
    <row r="26" spans="1:5" ht="90" customHeight="1">
      <c r="A26" s="5">
        <v>3</v>
      </c>
      <c r="B26" s="5">
        <v>6</v>
      </c>
      <c r="D26" s="7" t="s">
        <v>668</v>
      </c>
      <c r="E26" s="17" t="s">
        <v>1372</v>
      </c>
    </row>
    <row r="27" spans="1:5" ht="90" customHeight="1">
      <c r="A27" s="5">
        <v>3</v>
      </c>
      <c r="B27" s="5">
        <v>7</v>
      </c>
      <c r="D27" s="7" t="s">
        <v>669</v>
      </c>
      <c r="E27" s="17" t="s">
        <v>701</v>
      </c>
    </row>
    <row r="28" spans="1:5" ht="90" customHeight="1">
      <c r="A28" s="5">
        <v>3</v>
      </c>
      <c r="B28" s="5">
        <v>8</v>
      </c>
      <c r="D28" s="7" t="s">
        <v>670</v>
      </c>
      <c r="E28" s="17" t="s">
        <v>702</v>
      </c>
    </row>
    <row r="29" spans="1:5" ht="90" customHeight="1">
      <c r="A29" s="5">
        <v>3</v>
      </c>
      <c r="B29" s="5">
        <v>9</v>
      </c>
      <c r="D29" s="7" t="s">
        <v>671</v>
      </c>
      <c r="E29" s="17" t="s">
        <v>706</v>
      </c>
    </row>
    <row r="30" spans="1:5" ht="90" customHeight="1">
      <c r="A30" s="5">
        <v>4</v>
      </c>
      <c r="D30" s="8" t="s">
        <v>672</v>
      </c>
      <c r="E30" s="20" t="s">
        <v>708</v>
      </c>
    </row>
    <row r="31" spans="1:5" ht="90" customHeight="1">
      <c r="A31" s="5">
        <v>4</v>
      </c>
      <c r="B31" s="5">
        <v>1</v>
      </c>
      <c r="D31" s="7" t="s">
        <v>673</v>
      </c>
      <c r="E31" s="17" t="s">
        <v>703</v>
      </c>
    </row>
    <row r="32" spans="1:5" ht="90" customHeight="1">
      <c r="A32" s="5">
        <v>4</v>
      </c>
      <c r="B32" s="5">
        <v>2</v>
      </c>
      <c r="D32" s="7" t="s">
        <v>674</v>
      </c>
      <c r="E32" s="17" t="s">
        <v>704</v>
      </c>
    </row>
    <row r="33" spans="1:5" ht="90" customHeight="1">
      <c r="A33" s="5">
        <v>4</v>
      </c>
      <c r="B33" s="5">
        <v>3</v>
      </c>
      <c r="D33" s="7" t="s">
        <v>675</v>
      </c>
      <c r="E33" s="17" t="s">
        <v>705</v>
      </c>
    </row>
    <row r="34" spans="1:5" ht="90" customHeight="1">
      <c r="A34" s="5">
        <v>4</v>
      </c>
      <c r="B34" s="5">
        <v>4</v>
      </c>
      <c r="D34" s="7" t="s">
        <v>676</v>
      </c>
      <c r="E34" s="17" t="s">
        <v>1405</v>
      </c>
    </row>
  </sheetData>
  <sheetProtection password="CC49" sheet="1" objects="1" scenarios="1"/>
  <pageMargins left="1.1023622047244095" right="0.31496062992125984" top="0.74803149606299213" bottom="0.74803149606299213" header="0.31496062992125984" footer="0.31496062992125984"/>
  <pageSetup paperSize="5" scale="95" orientation="landscape" r:id="rId1"/>
  <headerFooter>
    <oddFooter>&amp;CPágina &amp;P de &amp;N&amp;RFecha &amp;D</oddFooter>
  </headerFooter>
  <legacyDrawing r:id="rId2"/>
  <tableParts count="1">
    <tablePart r:id="rId3"/>
  </tableParts>
</worksheet>
</file>

<file path=xl/worksheets/sheet12.xml><?xml version="1.0" encoding="utf-8"?>
<worksheet xmlns="http://schemas.openxmlformats.org/spreadsheetml/2006/main" xmlns:r="http://schemas.openxmlformats.org/officeDocument/2006/relationships">
  <sheetPr codeName="Hoja11">
    <tabColor theme="9" tint="-0.249977111117893"/>
  </sheetPr>
  <dimension ref="A1:D417"/>
  <sheetViews>
    <sheetView view="pageLayout" topLeftCell="C1" zoomScaleNormal="85" workbookViewId="0">
      <selection activeCell="C3" sqref="C3"/>
    </sheetView>
  </sheetViews>
  <sheetFormatPr baseColWidth="10" defaultColWidth="0" defaultRowHeight="15" zeroHeight="1"/>
  <cols>
    <col min="1" max="1" width="5.5703125" style="5" customWidth="1"/>
    <col min="2" max="2" width="55" style="7" customWidth="1"/>
    <col min="3" max="3" width="99.85546875" style="3" customWidth="1"/>
    <col min="4" max="4" width="0.28515625" style="3" customWidth="1"/>
    <col min="5" max="16384" width="11.42578125" style="3" hidden="1"/>
  </cols>
  <sheetData>
    <row r="1" spans="1:3" s="74" customFormat="1" ht="30" customHeight="1">
      <c r="A1" s="72" t="s">
        <v>614</v>
      </c>
      <c r="B1" s="73" t="s">
        <v>616</v>
      </c>
      <c r="C1" s="72" t="s">
        <v>677</v>
      </c>
    </row>
    <row r="2" spans="1:3" ht="45" customHeight="1">
      <c r="A2" s="22">
        <v>1000</v>
      </c>
      <c r="B2" s="6" t="s">
        <v>0</v>
      </c>
      <c r="C2" s="12" t="s">
        <v>727</v>
      </c>
    </row>
    <row r="3" spans="1:3" ht="45" customHeight="1">
      <c r="A3" s="22">
        <v>1100</v>
      </c>
      <c r="B3" s="6" t="s">
        <v>1</v>
      </c>
      <c r="C3" s="11" t="s">
        <v>678</v>
      </c>
    </row>
    <row r="4" spans="1:3" ht="45" customHeight="1">
      <c r="A4" s="5">
        <v>111</v>
      </c>
      <c r="B4" s="7" t="s">
        <v>2</v>
      </c>
      <c r="C4" s="17" t="s">
        <v>728</v>
      </c>
    </row>
    <row r="5" spans="1:3" ht="45" customHeight="1">
      <c r="A5" s="5">
        <v>112</v>
      </c>
      <c r="B5" s="7" t="s">
        <v>3</v>
      </c>
      <c r="C5" s="17" t="s">
        <v>709</v>
      </c>
    </row>
    <row r="6" spans="1:3" ht="45" customHeight="1">
      <c r="A6" s="5">
        <v>113</v>
      </c>
      <c r="B6" s="7" t="s">
        <v>4</v>
      </c>
      <c r="C6" s="21" t="s">
        <v>710</v>
      </c>
    </row>
    <row r="7" spans="1:3" ht="75">
      <c r="A7" s="5">
        <v>114</v>
      </c>
      <c r="B7" s="7" t="s">
        <v>729</v>
      </c>
      <c r="C7" s="21" t="s">
        <v>1406</v>
      </c>
    </row>
    <row r="8" spans="1:3" ht="45" customHeight="1">
      <c r="A8" s="23">
        <v>1200</v>
      </c>
      <c r="B8" s="8" t="s">
        <v>5</v>
      </c>
      <c r="C8" s="20" t="s">
        <v>711</v>
      </c>
    </row>
    <row r="9" spans="1:3" ht="75">
      <c r="A9" s="5">
        <v>121</v>
      </c>
      <c r="B9" s="7" t="s">
        <v>6</v>
      </c>
      <c r="C9" s="21" t="s">
        <v>1407</v>
      </c>
    </row>
    <row r="10" spans="1:3" ht="45" customHeight="1">
      <c r="A10" s="5">
        <v>122</v>
      </c>
      <c r="B10" s="7" t="s">
        <v>7</v>
      </c>
      <c r="C10" s="17" t="s">
        <v>712</v>
      </c>
    </row>
    <row r="11" spans="1:3" ht="45" customHeight="1">
      <c r="A11" s="5">
        <v>123</v>
      </c>
      <c r="B11" s="7" t="s">
        <v>8</v>
      </c>
      <c r="C11" s="17" t="s">
        <v>713</v>
      </c>
    </row>
    <row r="12" spans="1:3" ht="60">
      <c r="A12" s="5">
        <v>124</v>
      </c>
      <c r="B12" s="7" t="s">
        <v>730</v>
      </c>
      <c r="C12" s="21" t="s">
        <v>731</v>
      </c>
    </row>
    <row r="13" spans="1:3" ht="45" customHeight="1">
      <c r="A13" s="23">
        <v>1300</v>
      </c>
      <c r="B13" s="8" t="s">
        <v>9</v>
      </c>
      <c r="C13" s="20" t="s">
        <v>714</v>
      </c>
    </row>
    <row r="14" spans="1:3" ht="45" customHeight="1">
      <c r="A14" s="5">
        <v>131</v>
      </c>
      <c r="B14" s="7" t="s">
        <v>10</v>
      </c>
      <c r="C14" s="17" t="s">
        <v>715</v>
      </c>
    </row>
    <row r="15" spans="1:3" ht="45" customHeight="1">
      <c r="A15" s="5">
        <v>132</v>
      </c>
      <c r="B15" s="7" t="s">
        <v>11</v>
      </c>
      <c r="C15" s="17" t="s">
        <v>716</v>
      </c>
    </row>
    <row r="16" spans="1:3" ht="45" customHeight="1">
      <c r="A16" s="5">
        <v>133</v>
      </c>
      <c r="B16" s="7" t="s">
        <v>12</v>
      </c>
      <c r="C16" s="17" t="s">
        <v>732</v>
      </c>
    </row>
    <row r="17" spans="1:3" ht="45" customHeight="1">
      <c r="A17" s="5">
        <v>134</v>
      </c>
      <c r="B17" s="7" t="s">
        <v>13</v>
      </c>
      <c r="C17" s="17" t="s">
        <v>717</v>
      </c>
    </row>
    <row r="18" spans="1:3" ht="45" customHeight="1">
      <c r="A18" s="5">
        <v>135</v>
      </c>
      <c r="B18" s="7" t="s">
        <v>14</v>
      </c>
      <c r="C18" s="17" t="s">
        <v>718</v>
      </c>
    </row>
    <row r="19" spans="1:3" ht="195" customHeight="1">
      <c r="A19" s="5">
        <v>136</v>
      </c>
      <c r="B19" s="7" t="s">
        <v>15</v>
      </c>
      <c r="C19" s="21" t="s">
        <v>1408</v>
      </c>
    </row>
    <row r="20" spans="1:3" ht="105">
      <c r="A20" s="5">
        <v>137</v>
      </c>
      <c r="B20" s="7" t="s">
        <v>16</v>
      </c>
      <c r="C20" s="21" t="s">
        <v>1409</v>
      </c>
    </row>
    <row r="21" spans="1:3" ht="45" customHeight="1">
      <c r="A21" s="5">
        <v>138</v>
      </c>
      <c r="B21" s="7" t="s">
        <v>17</v>
      </c>
      <c r="C21" s="17" t="s">
        <v>719</v>
      </c>
    </row>
    <row r="22" spans="1:3" ht="45" customHeight="1">
      <c r="A22" s="23">
        <v>1400</v>
      </c>
      <c r="B22" s="8" t="s">
        <v>18</v>
      </c>
      <c r="C22" s="20" t="s">
        <v>1355</v>
      </c>
    </row>
    <row r="23" spans="1:3" ht="45" customHeight="1">
      <c r="A23" s="5">
        <v>141</v>
      </c>
      <c r="B23" s="7" t="s">
        <v>19</v>
      </c>
      <c r="C23" s="17" t="s">
        <v>720</v>
      </c>
    </row>
    <row r="24" spans="1:3" ht="45" customHeight="1">
      <c r="A24" s="5">
        <v>142</v>
      </c>
      <c r="B24" s="7" t="s">
        <v>20</v>
      </c>
      <c r="C24" s="17" t="s">
        <v>721</v>
      </c>
    </row>
    <row r="25" spans="1:3" ht="45" customHeight="1">
      <c r="A25" s="5">
        <v>143</v>
      </c>
      <c r="B25" s="7" t="s">
        <v>21</v>
      </c>
      <c r="C25" s="17" t="s">
        <v>722</v>
      </c>
    </row>
    <row r="26" spans="1:3" ht="60">
      <c r="A26" s="5">
        <v>144</v>
      </c>
      <c r="B26" s="7" t="s">
        <v>22</v>
      </c>
      <c r="C26" s="21" t="s">
        <v>733</v>
      </c>
    </row>
    <row r="27" spans="1:3" ht="45" customHeight="1">
      <c r="A27" s="23">
        <v>1500</v>
      </c>
      <c r="B27" s="8" t="s">
        <v>319</v>
      </c>
      <c r="C27" s="20" t="s">
        <v>723</v>
      </c>
    </row>
    <row r="28" spans="1:3" ht="60" customHeight="1">
      <c r="A28" s="5">
        <v>151</v>
      </c>
      <c r="B28" s="7" t="s">
        <v>23</v>
      </c>
      <c r="C28" s="21" t="s">
        <v>734</v>
      </c>
    </row>
    <row r="29" spans="1:3" ht="45" customHeight="1">
      <c r="A29" s="5">
        <v>152</v>
      </c>
      <c r="B29" s="7" t="s">
        <v>24</v>
      </c>
      <c r="C29" s="17" t="s">
        <v>1410</v>
      </c>
    </row>
    <row r="30" spans="1:3" ht="75">
      <c r="A30" s="5">
        <v>153</v>
      </c>
      <c r="B30" s="7" t="s">
        <v>25</v>
      </c>
      <c r="C30" s="21" t="s">
        <v>1411</v>
      </c>
    </row>
    <row r="31" spans="1:3" ht="45" customHeight="1">
      <c r="A31" s="5">
        <v>154</v>
      </c>
      <c r="B31" s="7" t="s">
        <v>26</v>
      </c>
      <c r="C31" s="17" t="s">
        <v>735</v>
      </c>
    </row>
    <row r="32" spans="1:3" ht="60">
      <c r="A32" s="5">
        <v>155</v>
      </c>
      <c r="B32" s="7" t="s">
        <v>1402</v>
      </c>
      <c r="C32" s="21" t="s">
        <v>1193</v>
      </c>
    </row>
    <row r="33" spans="1:3" ht="45" customHeight="1">
      <c r="A33" s="5">
        <v>159</v>
      </c>
      <c r="B33" s="7" t="s">
        <v>27</v>
      </c>
      <c r="C33" s="17" t="s">
        <v>724</v>
      </c>
    </row>
    <row r="34" spans="1:3" ht="75">
      <c r="A34" s="23">
        <v>1600</v>
      </c>
      <c r="B34" s="8" t="s">
        <v>28</v>
      </c>
      <c r="C34" s="24" t="s">
        <v>736</v>
      </c>
    </row>
    <row r="35" spans="1:3" ht="120">
      <c r="A35" s="5">
        <v>161</v>
      </c>
      <c r="B35" s="7" t="s">
        <v>30</v>
      </c>
      <c r="C35" s="21" t="s">
        <v>1356</v>
      </c>
    </row>
    <row r="36" spans="1:3" ht="45" customHeight="1">
      <c r="A36" s="23">
        <v>1700</v>
      </c>
      <c r="B36" s="8" t="s">
        <v>1299</v>
      </c>
      <c r="C36" s="20" t="s">
        <v>1357</v>
      </c>
    </row>
    <row r="37" spans="1:3" ht="45" customHeight="1">
      <c r="A37" s="5">
        <v>171</v>
      </c>
      <c r="B37" s="7" t="s">
        <v>31</v>
      </c>
      <c r="C37" s="21" t="s">
        <v>1194</v>
      </c>
    </row>
    <row r="38" spans="1:3" ht="45" customHeight="1">
      <c r="A38" s="5">
        <v>172</v>
      </c>
      <c r="B38" s="7" t="s">
        <v>32</v>
      </c>
      <c r="C38" s="21" t="s">
        <v>725</v>
      </c>
    </row>
    <row r="39" spans="1:3" ht="45" customHeight="1">
      <c r="A39" s="23">
        <v>1800</v>
      </c>
      <c r="B39" s="8" t="s">
        <v>29</v>
      </c>
      <c r="C39" s="20" t="s">
        <v>737</v>
      </c>
    </row>
    <row r="40" spans="1:3" ht="45" customHeight="1">
      <c r="A40" s="5">
        <v>181</v>
      </c>
      <c r="B40" s="7" t="s">
        <v>33</v>
      </c>
      <c r="C40" s="17" t="s">
        <v>738</v>
      </c>
    </row>
    <row r="41" spans="1:3" ht="45" customHeight="1">
      <c r="A41" s="5">
        <v>182</v>
      </c>
      <c r="B41" s="7" t="s">
        <v>34</v>
      </c>
      <c r="C41" s="17" t="s">
        <v>726</v>
      </c>
    </row>
    <row r="42" spans="1:3" ht="45" customHeight="1">
      <c r="A42" s="23">
        <v>2000</v>
      </c>
      <c r="B42" s="8" t="s">
        <v>35</v>
      </c>
      <c r="C42" s="20" t="s">
        <v>751</v>
      </c>
    </row>
    <row r="43" spans="1:3" ht="60">
      <c r="A43" s="23">
        <v>2100</v>
      </c>
      <c r="B43" s="8" t="s">
        <v>36</v>
      </c>
      <c r="C43" s="24" t="s">
        <v>752</v>
      </c>
    </row>
    <row r="44" spans="1:3" ht="75">
      <c r="A44" s="5">
        <v>211</v>
      </c>
      <c r="B44" s="7" t="s">
        <v>37</v>
      </c>
      <c r="C44" s="21" t="s">
        <v>1195</v>
      </c>
    </row>
    <row r="45" spans="1:3" ht="45" customHeight="1">
      <c r="A45" s="5">
        <v>212</v>
      </c>
      <c r="B45" s="7" t="s">
        <v>38</v>
      </c>
      <c r="C45" s="17" t="s">
        <v>753</v>
      </c>
    </row>
    <row r="46" spans="1:3" ht="60">
      <c r="A46" s="5">
        <v>213</v>
      </c>
      <c r="B46" s="7" t="s">
        <v>39</v>
      </c>
      <c r="C46" s="21" t="s">
        <v>754</v>
      </c>
    </row>
    <row r="47" spans="1:3" ht="45" customHeight="1">
      <c r="A47" s="5">
        <v>214</v>
      </c>
      <c r="B47" s="7" t="s">
        <v>40</v>
      </c>
      <c r="C47" s="21" t="s">
        <v>755</v>
      </c>
    </row>
    <row r="48" spans="1:3" ht="90">
      <c r="A48" s="5">
        <v>215</v>
      </c>
      <c r="B48" s="7" t="s">
        <v>320</v>
      </c>
      <c r="C48" s="21" t="s">
        <v>1196</v>
      </c>
    </row>
    <row r="49" spans="1:3" ht="45" customHeight="1">
      <c r="A49" s="5">
        <v>216</v>
      </c>
      <c r="B49" s="7" t="s">
        <v>41</v>
      </c>
      <c r="C49" s="17" t="s">
        <v>1412</v>
      </c>
    </row>
    <row r="50" spans="1:3" ht="45" customHeight="1">
      <c r="A50" s="5">
        <v>217</v>
      </c>
      <c r="B50" s="7" t="s">
        <v>42</v>
      </c>
      <c r="C50" s="17" t="s">
        <v>756</v>
      </c>
    </row>
    <row r="51" spans="1:3" ht="45" customHeight="1">
      <c r="A51" s="5">
        <v>218</v>
      </c>
      <c r="B51" s="7" t="s">
        <v>43</v>
      </c>
      <c r="C51" s="21" t="s">
        <v>1197</v>
      </c>
    </row>
    <row r="52" spans="1:3" ht="60">
      <c r="A52" s="23">
        <v>2200</v>
      </c>
      <c r="B52" s="8" t="s">
        <v>44</v>
      </c>
      <c r="C52" s="24" t="s">
        <v>1198</v>
      </c>
    </row>
    <row r="53" spans="1:3" ht="120">
      <c r="A53" s="5">
        <v>221</v>
      </c>
      <c r="B53" s="7" t="s">
        <v>45</v>
      </c>
      <c r="C53" s="21" t="s">
        <v>1199</v>
      </c>
    </row>
    <row r="54" spans="1:3" ht="45" customHeight="1">
      <c r="A54" s="5">
        <v>222</v>
      </c>
      <c r="B54" s="7" t="s">
        <v>46</v>
      </c>
      <c r="C54" s="21" t="s">
        <v>757</v>
      </c>
    </row>
    <row r="55" spans="1:3" ht="45" customHeight="1">
      <c r="A55" s="5">
        <v>223</v>
      </c>
      <c r="B55" s="7" t="s">
        <v>47</v>
      </c>
      <c r="C55" s="21" t="s">
        <v>758</v>
      </c>
    </row>
    <row r="56" spans="1:3" ht="60">
      <c r="A56" s="23">
        <v>2300</v>
      </c>
      <c r="B56" s="8" t="s">
        <v>48</v>
      </c>
      <c r="C56" s="24" t="s">
        <v>759</v>
      </c>
    </row>
    <row r="57" spans="1:3" ht="45" customHeight="1">
      <c r="A57" s="5">
        <v>231</v>
      </c>
      <c r="B57" s="7" t="s">
        <v>49</v>
      </c>
      <c r="C57" s="21" t="s">
        <v>760</v>
      </c>
    </row>
    <row r="58" spans="1:3" ht="45" customHeight="1">
      <c r="A58" s="5">
        <v>232</v>
      </c>
      <c r="B58" s="7" t="s">
        <v>50</v>
      </c>
      <c r="C58" s="17" t="s">
        <v>761</v>
      </c>
    </row>
    <row r="59" spans="1:3" ht="45" customHeight="1">
      <c r="A59" s="5">
        <v>233</v>
      </c>
      <c r="B59" s="7" t="s">
        <v>321</v>
      </c>
      <c r="C59" s="21" t="s">
        <v>762</v>
      </c>
    </row>
    <row r="60" spans="1:3" ht="45" customHeight="1">
      <c r="A60" s="5">
        <v>234</v>
      </c>
      <c r="B60" s="7" t="s">
        <v>51</v>
      </c>
      <c r="C60" s="21" t="s">
        <v>1413</v>
      </c>
    </row>
    <row r="61" spans="1:3" ht="75">
      <c r="A61" s="5">
        <v>235</v>
      </c>
      <c r="B61" s="7" t="s">
        <v>331</v>
      </c>
      <c r="C61" s="21" t="s">
        <v>763</v>
      </c>
    </row>
    <row r="62" spans="1:3" ht="45" customHeight="1">
      <c r="A62" s="5">
        <v>236</v>
      </c>
      <c r="B62" s="7" t="s">
        <v>52</v>
      </c>
      <c r="C62" s="21" t="s">
        <v>764</v>
      </c>
    </row>
    <row r="63" spans="1:3" ht="45" customHeight="1">
      <c r="A63" s="5">
        <v>237</v>
      </c>
      <c r="B63" s="7" t="s">
        <v>53</v>
      </c>
      <c r="C63" s="21" t="s">
        <v>765</v>
      </c>
    </row>
    <row r="64" spans="1:3" ht="45" customHeight="1">
      <c r="A64" s="5">
        <v>238</v>
      </c>
      <c r="B64" s="7" t="s">
        <v>54</v>
      </c>
      <c r="C64" s="17" t="s">
        <v>1200</v>
      </c>
    </row>
    <row r="65" spans="1:3" ht="45" customHeight="1">
      <c r="A65" s="5">
        <v>239</v>
      </c>
      <c r="B65" s="7" t="s">
        <v>55</v>
      </c>
      <c r="C65" s="21" t="s">
        <v>766</v>
      </c>
    </row>
    <row r="66" spans="1:3" ht="45" customHeight="1">
      <c r="A66" s="23">
        <v>2400</v>
      </c>
      <c r="B66" s="8" t="s">
        <v>56</v>
      </c>
      <c r="C66" s="20" t="s">
        <v>767</v>
      </c>
    </row>
    <row r="67" spans="1:3" ht="60">
      <c r="A67" s="5">
        <v>241</v>
      </c>
      <c r="B67" s="7" t="s">
        <v>57</v>
      </c>
      <c r="C67" s="21" t="s">
        <v>768</v>
      </c>
    </row>
    <row r="68" spans="1:3" ht="45" customHeight="1">
      <c r="A68" s="5">
        <v>242</v>
      </c>
      <c r="B68" s="7" t="s">
        <v>58</v>
      </c>
      <c r="C68" s="17" t="s">
        <v>769</v>
      </c>
    </row>
    <row r="69" spans="1:3" ht="60">
      <c r="A69" s="5">
        <v>243</v>
      </c>
      <c r="B69" s="7" t="s">
        <v>59</v>
      </c>
      <c r="C69" s="21" t="s">
        <v>770</v>
      </c>
    </row>
    <row r="70" spans="1:3" ht="45" customHeight="1">
      <c r="A70" s="5">
        <v>244</v>
      </c>
      <c r="B70" s="7" t="s">
        <v>60</v>
      </c>
      <c r="C70" s="17" t="s">
        <v>771</v>
      </c>
    </row>
    <row r="71" spans="1:3" ht="45" customHeight="1">
      <c r="A71" s="5">
        <v>245</v>
      </c>
      <c r="B71" s="7" t="s">
        <v>61</v>
      </c>
      <c r="C71" s="17" t="s">
        <v>772</v>
      </c>
    </row>
    <row r="72" spans="1:3" ht="75">
      <c r="A72" s="5">
        <v>246</v>
      </c>
      <c r="B72" s="7" t="s">
        <v>332</v>
      </c>
      <c r="C72" s="21" t="s">
        <v>1201</v>
      </c>
    </row>
    <row r="73" spans="1:3" ht="60">
      <c r="A73" s="5">
        <v>247</v>
      </c>
      <c r="B73" s="7" t="s">
        <v>62</v>
      </c>
      <c r="C73" s="21" t="s">
        <v>773</v>
      </c>
    </row>
    <row r="74" spans="1:3" ht="45" customHeight="1">
      <c r="A74" s="5">
        <v>248</v>
      </c>
      <c r="B74" s="7" t="s">
        <v>63</v>
      </c>
      <c r="C74" s="17" t="s">
        <v>774</v>
      </c>
    </row>
    <row r="75" spans="1:3" ht="90">
      <c r="A75" s="5">
        <v>249</v>
      </c>
      <c r="B75" s="7" t="s">
        <v>64</v>
      </c>
      <c r="C75" s="21" t="s">
        <v>1202</v>
      </c>
    </row>
    <row r="76" spans="1:3" ht="45" customHeight="1">
      <c r="A76" s="23">
        <v>2500</v>
      </c>
      <c r="B76" s="8" t="s">
        <v>1300</v>
      </c>
      <c r="C76" s="20" t="s">
        <v>775</v>
      </c>
    </row>
    <row r="77" spans="1:3" ht="60">
      <c r="A77" s="5">
        <v>251</v>
      </c>
      <c r="B77" s="7" t="s">
        <v>65</v>
      </c>
      <c r="C77" s="21" t="s">
        <v>1414</v>
      </c>
    </row>
    <row r="78" spans="1:3" ht="45" customHeight="1">
      <c r="A78" s="5">
        <v>252</v>
      </c>
      <c r="B78" s="7" t="s">
        <v>66</v>
      </c>
      <c r="C78" s="21" t="s">
        <v>776</v>
      </c>
    </row>
    <row r="79" spans="1:3" ht="60">
      <c r="A79" s="5">
        <v>253</v>
      </c>
      <c r="B79" s="7" t="s">
        <v>333</v>
      </c>
      <c r="C79" s="21" t="s">
        <v>777</v>
      </c>
    </row>
    <row r="80" spans="1:3" ht="45" customHeight="1">
      <c r="A80" s="5">
        <v>254</v>
      </c>
      <c r="B80" s="7" t="s">
        <v>69</v>
      </c>
      <c r="C80" s="21" t="s">
        <v>778</v>
      </c>
    </row>
    <row r="81" spans="1:3" ht="60" customHeight="1">
      <c r="A81" s="5">
        <v>255</v>
      </c>
      <c r="B81" s="7" t="s">
        <v>67</v>
      </c>
      <c r="C81" s="21" t="s">
        <v>779</v>
      </c>
    </row>
    <row r="82" spans="1:3" ht="45" customHeight="1">
      <c r="A82" s="5">
        <v>256</v>
      </c>
      <c r="B82" s="7" t="s">
        <v>70</v>
      </c>
      <c r="C82" s="17" t="s">
        <v>1358</v>
      </c>
    </row>
    <row r="83" spans="1:3" ht="75">
      <c r="A83" s="5">
        <v>259</v>
      </c>
      <c r="B83" s="7" t="s">
        <v>68</v>
      </c>
      <c r="C83" s="21" t="s">
        <v>1203</v>
      </c>
    </row>
    <row r="84" spans="1:3" ht="45" customHeight="1">
      <c r="A84" s="23">
        <v>2600</v>
      </c>
      <c r="B84" s="8" t="s">
        <v>71</v>
      </c>
      <c r="C84" s="20" t="s">
        <v>1204</v>
      </c>
    </row>
    <row r="85" spans="1:3" ht="60">
      <c r="A85" s="5">
        <v>261</v>
      </c>
      <c r="B85" s="7" t="s">
        <v>72</v>
      </c>
      <c r="C85" s="21" t="s">
        <v>780</v>
      </c>
    </row>
    <row r="86" spans="1:3" ht="45" customHeight="1">
      <c r="A86" s="5">
        <v>262</v>
      </c>
      <c r="B86" s="7" t="s">
        <v>73</v>
      </c>
      <c r="C86" s="17" t="s">
        <v>781</v>
      </c>
    </row>
    <row r="87" spans="1:3" ht="45" customHeight="1">
      <c r="A87" s="23">
        <v>2700</v>
      </c>
      <c r="B87" s="8" t="s">
        <v>74</v>
      </c>
      <c r="C87" s="20" t="s">
        <v>782</v>
      </c>
    </row>
    <row r="88" spans="1:3" ht="45" customHeight="1">
      <c r="A88" s="5">
        <v>271</v>
      </c>
      <c r="B88" s="7" t="s">
        <v>75</v>
      </c>
      <c r="C88" s="21" t="s">
        <v>783</v>
      </c>
    </row>
    <row r="89" spans="1:3" ht="60">
      <c r="A89" s="5">
        <v>272</v>
      </c>
      <c r="B89" s="7" t="s">
        <v>76</v>
      </c>
      <c r="C89" s="21" t="s">
        <v>1415</v>
      </c>
    </row>
    <row r="90" spans="1:3" ht="45" customHeight="1">
      <c r="A90" s="5">
        <v>273</v>
      </c>
      <c r="B90" s="7" t="s">
        <v>77</v>
      </c>
      <c r="C90" s="17" t="s">
        <v>1360</v>
      </c>
    </row>
    <row r="91" spans="1:3" ht="45" customHeight="1">
      <c r="A91" s="5">
        <v>274</v>
      </c>
      <c r="B91" s="7" t="s">
        <v>78</v>
      </c>
      <c r="C91" s="21" t="s">
        <v>784</v>
      </c>
    </row>
    <row r="92" spans="1:3" ht="45" customHeight="1">
      <c r="A92" s="5">
        <v>275</v>
      </c>
      <c r="B92" s="7" t="s">
        <v>79</v>
      </c>
      <c r="C92" s="17" t="s">
        <v>785</v>
      </c>
    </row>
    <row r="93" spans="1:3" ht="45" customHeight="1">
      <c r="A93" s="23">
        <v>2800</v>
      </c>
      <c r="B93" s="8" t="s">
        <v>80</v>
      </c>
      <c r="C93" s="20" t="s">
        <v>786</v>
      </c>
    </row>
    <row r="94" spans="1:3" ht="45" customHeight="1">
      <c r="A94" s="5">
        <v>281</v>
      </c>
      <c r="B94" s="7" t="s">
        <v>81</v>
      </c>
      <c r="C94" s="17" t="s">
        <v>1205</v>
      </c>
    </row>
    <row r="95" spans="1:3" ht="45" customHeight="1">
      <c r="A95" s="5">
        <v>282</v>
      </c>
      <c r="B95" s="7" t="s">
        <v>82</v>
      </c>
      <c r="C95" s="17" t="s">
        <v>787</v>
      </c>
    </row>
    <row r="96" spans="1:3" ht="45" customHeight="1">
      <c r="A96" s="5">
        <v>283</v>
      </c>
      <c r="B96" s="7" t="s">
        <v>1206</v>
      </c>
      <c r="C96" s="21" t="s">
        <v>788</v>
      </c>
    </row>
    <row r="97" spans="1:3" ht="45" customHeight="1">
      <c r="A97" s="23">
        <v>2900</v>
      </c>
      <c r="B97" s="8" t="s">
        <v>83</v>
      </c>
      <c r="C97" s="20" t="s">
        <v>789</v>
      </c>
    </row>
    <row r="98" spans="1:3" ht="105">
      <c r="A98" s="5">
        <v>291</v>
      </c>
      <c r="B98" s="7" t="s">
        <v>84</v>
      </c>
      <c r="C98" s="21" t="s">
        <v>790</v>
      </c>
    </row>
    <row r="99" spans="1:3" ht="45" customHeight="1">
      <c r="A99" s="5">
        <v>292</v>
      </c>
      <c r="B99" s="7" t="s">
        <v>85</v>
      </c>
      <c r="C99" s="17" t="s">
        <v>1207</v>
      </c>
    </row>
    <row r="100" spans="1:3" ht="60">
      <c r="A100" s="5">
        <v>293</v>
      </c>
      <c r="B100" s="7" t="s">
        <v>1307</v>
      </c>
      <c r="C100" s="21" t="s">
        <v>791</v>
      </c>
    </row>
    <row r="101" spans="1:3" ht="60">
      <c r="A101" s="5">
        <v>294</v>
      </c>
      <c r="B101" s="7" t="s">
        <v>86</v>
      </c>
      <c r="C101" s="21" t="s">
        <v>792</v>
      </c>
    </row>
    <row r="102" spans="1:3" ht="45" customHeight="1">
      <c r="A102" s="5">
        <v>295</v>
      </c>
      <c r="B102" s="7" t="s">
        <v>87</v>
      </c>
      <c r="C102" s="17" t="s">
        <v>793</v>
      </c>
    </row>
    <row r="103" spans="1:3" ht="60">
      <c r="A103" s="5">
        <v>296</v>
      </c>
      <c r="B103" s="7" t="s">
        <v>88</v>
      </c>
      <c r="C103" s="21" t="s">
        <v>1208</v>
      </c>
    </row>
    <row r="104" spans="1:3" ht="45" customHeight="1">
      <c r="A104" s="5">
        <v>297</v>
      </c>
      <c r="B104" s="7" t="s">
        <v>89</v>
      </c>
      <c r="C104" s="17" t="s">
        <v>794</v>
      </c>
    </row>
    <row r="105" spans="1:3" ht="45" customHeight="1">
      <c r="A105" s="5">
        <v>298</v>
      </c>
      <c r="B105" s="7" t="s">
        <v>90</v>
      </c>
      <c r="C105" s="21" t="s">
        <v>1209</v>
      </c>
    </row>
    <row r="106" spans="1:3" ht="45" customHeight="1">
      <c r="A106" s="5">
        <v>299</v>
      </c>
      <c r="B106" s="7" t="s">
        <v>91</v>
      </c>
      <c r="C106" s="17" t="s">
        <v>795</v>
      </c>
    </row>
    <row r="107" spans="1:3" ht="45" customHeight="1">
      <c r="A107" s="23">
        <v>3000</v>
      </c>
      <c r="B107" s="8" t="s">
        <v>92</v>
      </c>
      <c r="C107" s="24" t="s">
        <v>806</v>
      </c>
    </row>
    <row r="108" spans="1:3" ht="45" customHeight="1">
      <c r="A108" s="23">
        <v>3100</v>
      </c>
      <c r="B108" s="8" t="s">
        <v>93</v>
      </c>
      <c r="C108" s="24" t="s">
        <v>807</v>
      </c>
    </row>
    <row r="109" spans="1:3" ht="45" customHeight="1">
      <c r="A109" s="5">
        <v>311</v>
      </c>
      <c r="B109" s="7" t="s">
        <v>94</v>
      </c>
      <c r="C109" s="17" t="s">
        <v>808</v>
      </c>
    </row>
    <row r="110" spans="1:3" ht="45" customHeight="1">
      <c r="A110" s="5">
        <v>312</v>
      </c>
      <c r="B110" s="7" t="s">
        <v>95</v>
      </c>
      <c r="C110" s="17" t="s">
        <v>809</v>
      </c>
    </row>
    <row r="111" spans="1:3" ht="45" customHeight="1">
      <c r="A111" s="5">
        <v>313</v>
      </c>
      <c r="B111" s="7" t="s">
        <v>96</v>
      </c>
      <c r="C111" s="17" t="s">
        <v>1416</v>
      </c>
    </row>
    <row r="112" spans="1:3" ht="45" customHeight="1">
      <c r="A112" s="5">
        <v>314</v>
      </c>
      <c r="B112" s="7" t="s">
        <v>97</v>
      </c>
      <c r="C112" s="17" t="s">
        <v>810</v>
      </c>
    </row>
    <row r="113" spans="1:3" ht="45" customHeight="1">
      <c r="A113" s="5">
        <v>315</v>
      </c>
      <c r="B113" s="7" t="s">
        <v>98</v>
      </c>
      <c r="C113" s="17" t="s">
        <v>811</v>
      </c>
    </row>
    <row r="114" spans="1:3" ht="90">
      <c r="A114" s="5">
        <v>316</v>
      </c>
      <c r="B114" s="7" t="s">
        <v>334</v>
      </c>
      <c r="C114" s="21" t="s">
        <v>812</v>
      </c>
    </row>
    <row r="115" spans="1:3" ht="75" customHeight="1">
      <c r="A115" s="5">
        <v>317</v>
      </c>
      <c r="B115" s="7" t="s">
        <v>99</v>
      </c>
      <c r="C115" s="21" t="s">
        <v>813</v>
      </c>
    </row>
    <row r="116" spans="1:3" ht="45" customHeight="1">
      <c r="A116" s="5">
        <v>318</v>
      </c>
      <c r="B116" s="7" t="s">
        <v>100</v>
      </c>
      <c r="C116" s="21" t="s">
        <v>814</v>
      </c>
    </row>
    <row r="117" spans="1:3" ht="75" customHeight="1">
      <c r="A117" s="5">
        <v>319</v>
      </c>
      <c r="B117" s="7" t="s">
        <v>101</v>
      </c>
      <c r="C117" s="21" t="s">
        <v>815</v>
      </c>
    </row>
    <row r="118" spans="1:3" ht="45" customHeight="1">
      <c r="A118" s="23">
        <v>3200</v>
      </c>
      <c r="B118" s="8" t="s">
        <v>102</v>
      </c>
      <c r="C118" s="20" t="s">
        <v>816</v>
      </c>
    </row>
    <row r="119" spans="1:3" ht="45" customHeight="1">
      <c r="A119" s="5">
        <v>321</v>
      </c>
      <c r="B119" s="7" t="s">
        <v>103</v>
      </c>
      <c r="C119" s="17" t="s">
        <v>817</v>
      </c>
    </row>
    <row r="120" spans="1:3" ht="45" customHeight="1">
      <c r="A120" s="5">
        <v>322</v>
      </c>
      <c r="B120" s="7" t="s">
        <v>104</v>
      </c>
      <c r="C120" s="17" t="s">
        <v>818</v>
      </c>
    </row>
    <row r="121" spans="1:3" ht="45" customHeight="1">
      <c r="A121" s="5">
        <v>323</v>
      </c>
      <c r="B121" s="7" t="s">
        <v>322</v>
      </c>
      <c r="C121" s="21" t="s">
        <v>1210</v>
      </c>
    </row>
    <row r="122" spans="1:3" ht="45" customHeight="1">
      <c r="A122" s="5">
        <v>324</v>
      </c>
      <c r="B122" s="7" t="s">
        <v>105</v>
      </c>
      <c r="C122" s="17" t="s">
        <v>819</v>
      </c>
    </row>
    <row r="123" spans="1:3" ht="45" customHeight="1">
      <c r="A123" s="5">
        <v>325</v>
      </c>
      <c r="B123" s="7" t="s">
        <v>106</v>
      </c>
      <c r="C123" s="17" t="s">
        <v>820</v>
      </c>
    </row>
    <row r="124" spans="1:3" ht="60">
      <c r="A124" s="5">
        <v>326</v>
      </c>
      <c r="B124" s="7" t="s">
        <v>107</v>
      </c>
      <c r="C124" s="21" t="s">
        <v>821</v>
      </c>
    </row>
    <row r="125" spans="1:3" ht="45" customHeight="1">
      <c r="A125" s="5">
        <v>327</v>
      </c>
      <c r="B125" s="7" t="s">
        <v>108</v>
      </c>
      <c r="C125" s="17" t="s">
        <v>822</v>
      </c>
    </row>
    <row r="126" spans="1:3" ht="45" customHeight="1">
      <c r="A126" s="5">
        <v>328</v>
      </c>
      <c r="B126" s="7" t="s">
        <v>109</v>
      </c>
      <c r="C126" s="17" t="s">
        <v>823</v>
      </c>
    </row>
    <row r="127" spans="1:3" ht="60" customHeight="1">
      <c r="A127" s="5">
        <v>329</v>
      </c>
      <c r="B127" s="7" t="s">
        <v>110</v>
      </c>
      <c r="C127" s="21" t="s">
        <v>1417</v>
      </c>
    </row>
    <row r="128" spans="1:3" ht="75">
      <c r="A128" s="23">
        <v>3300</v>
      </c>
      <c r="B128" s="8" t="s">
        <v>1308</v>
      </c>
      <c r="C128" s="24" t="s">
        <v>824</v>
      </c>
    </row>
    <row r="129" spans="1:3" ht="75">
      <c r="A129" s="5">
        <v>331</v>
      </c>
      <c r="B129" s="7" t="s">
        <v>126</v>
      </c>
      <c r="C129" s="21" t="s">
        <v>825</v>
      </c>
    </row>
    <row r="130" spans="1:3" ht="90">
      <c r="A130" s="5">
        <v>332</v>
      </c>
      <c r="B130" s="7" t="s">
        <v>111</v>
      </c>
      <c r="C130" s="21" t="s">
        <v>826</v>
      </c>
    </row>
    <row r="131" spans="1:3" ht="150">
      <c r="A131" s="5">
        <v>333</v>
      </c>
      <c r="B131" s="7" t="s">
        <v>112</v>
      </c>
      <c r="C131" s="21" t="s">
        <v>1418</v>
      </c>
    </row>
    <row r="132" spans="1:3" ht="75">
      <c r="A132" s="5">
        <v>334</v>
      </c>
      <c r="B132" s="7" t="s">
        <v>113</v>
      </c>
      <c r="C132" s="21" t="s">
        <v>827</v>
      </c>
    </row>
    <row r="133" spans="1:3" ht="45" customHeight="1">
      <c r="A133" s="5">
        <v>335</v>
      </c>
      <c r="B133" s="7" t="s">
        <v>114</v>
      </c>
      <c r="C133" s="21" t="s">
        <v>828</v>
      </c>
    </row>
    <row r="134" spans="1:3" ht="240" customHeight="1">
      <c r="A134" s="5">
        <v>336</v>
      </c>
      <c r="B134" s="7" t="s">
        <v>1211</v>
      </c>
      <c r="C134" s="21" t="s">
        <v>829</v>
      </c>
    </row>
    <row r="135" spans="1:3" ht="105">
      <c r="A135" s="5">
        <v>337</v>
      </c>
      <c r="B135" s="7" t="s">
        <v>115</v>
      </c>
      <c r="C135" s="21" t="s">
        <v>1212</v>
      </c>
    </row>
    <row r="136" spans="1:3" ht="45" customHeight="1">
      <c r="A136" s="5">
        <v>338</v>
      </c>
      <c r="B136" s="7" t="s">
        <v>116</v>
      </c>
      <c r="C136" s="17" t="s">
        <v>830</v>
      </c>
    </row>
    <row r="137" spans="1:3" ht="45" customHeight="1">
      <c r="A137" s="5">
        <v>339</v>
      </c>
      <c r="B137" s="7" t="s">
        <v>117</v>
      </c>
      <c r="C137" s="21" t="s">
        <v>831</v>
      </c>
    </row>
    <row r="138" spans="1:3" ht="45" customHeight="1">
      <c r="A138" s="23">
        <v>3400</v>
      </c>
      <c r="B138" s="8" t="s">
        <v>118</v>
      </c>
      <c r="C138" s="20" t="s">
        <v>832</v>
      </c>
    </row>
    <row r="139" spans="1:3" ht="75">
      <c r="A139" s="5">
        <v>341</v>
      </c>
      <c r="B139" s="7" t="s">
        <v>300</v>
      </c>
      <c r="C139" s="21" t="s">
        <v>833</v>
      </c>
    </row>
    <row r="140" spans="1:3" ht="45" customHeight="1">
      <c r="A140" s="5">
        <v>342</v>
      </c>
      <c r="B140" s="7" t="s">
        <v>119</v>
      </c>
      <c r="C140" s="17" t="s">
        <v>834</v>
      </c>
    </row>
    <row r="141" spans="1:3" ht="45" customHeight="1">
      <c r="A141" s="5">
        <v>343</v>
      </c>
      <c r="B141" s="7" t="s">
        <v>120</v>
      </c>
      <c r="C141" s="17" t="s">
        <v>835</v>
      </c>
    </row>
    <row r="142" spans="1:3" ht="105">
      <c r="A142" s="5">
        <v>344</v>
      </c>
      <c r="B142" s="7" t="s">
        <v>335</v>
      </c>
      <c r="C142" s="21" t="s">
        <v>836</v>
      </c>
    </row>
    <row r="143" spans="1:3" ht="75">
      <c r="A143" s="5">
        <v>345</v>
      </c>
      <c r="B143" s="7" t="s">
        <v>121</v>
      </c>
      <c r="C143" s="21" t="s">
        <v>837</v>
      </c>
    </row>
    <row r="144" spans="1:3" ht="45" customHeight="1">
      <c r="A144" s="5">
        <v>346</v>
      </c>
      <c r="B144" s="7" t="s">
        <v>122</v>
      </c>
      <c r="C144" s="17" t="s">
        <v>838</v>
      </c>
    </row>
    <row r="145" spans="1:3" ht="90">
      <c r="A145" s="5">
        <v>347</v>
      </c>
      <c r="B145" s="7" t="s">
        <v>123</v>
      </c>
      <c r="C145" s="21" t="s">
        <v>1213</v>
      </c>
    </row>
    <row r="146" spans="1:3" ht="45" customHeight="1">
      <c r="A146" s="5">
        <v>348</v>
      </c>
      <c r="B146" s="7" t="s">
        <v>124</v>
      </c>
      <c r="C146" s="21" t="s">
        <v>839</v>
      </c>
    </row>
    <row r="147" spans="1:3" ht="90">
      <c r="A147" s="5">
        <v>349</v>
      </c>
      <c r="B147" s="7" t="s">
        <v>125</v>
      </c>
      <c r="C147" s="21" t="s">
        <v>840</v>
      </c>
    </row>
    <row r="148" spans="1:3" ht="60">
      <c r="A148" s="23">
        <v>3500</v>
      </c>
      <c r="B148" s="8" t="s">
        <v>1309</v>
      </c>
      <c r="C148" s="24" t="s">
        <v>1214</v>
      </c>
    </row>
    <row r="149" spans="1:3" ht="45">
      <c r="A149" s="5">
        <v>351</v>
      </c>
      <c r="B149" s="7" t="s">
        <v>127</v>
      </c>
      <c r="C149" s="21" t="s">
        <v>841</v>
      </c>
    </row>
    <row r="150" spans="1:3" ht="45">
      <c r="A150" s="5">
        <v>352</v>
      </c>
      <c r="B150" s="7" t="s">
        <v>618</v>
      </c>
      <c r="C150" s="21" t="s">
        <v>842</v>
      </c>
    </row>
    <row r="151" spans="1:3" ht="60">
      <c r="A151" s="5">
        <v>353</v>
      </c>
      <c r="B151" s="7" t="s">
        <v>301</v>
      </c>
      <c r="C151" s="21" t="s">
        <v>843</v>
      </c>
    </row>
    <row r="152" spans="1:3" ht="45" customHeight="1">
      <c r="A152" s="5">
        <v>354</v>
      </c>
      <c r="B152" s="7" t="s">
        <v>128</v>
      </c>
      <c r="C152" s="17" t="s">
        <v>844</v>
      </c>
    </row>
    <row r="153" spans="1:3" ht="45" customHeight="1">
      <c r="A153" s="5">
        <v>355</v>
      </c>
      <c r="B153" s="7" t="s">
        <v>132</v>
      </c>
      <c r="C153" s="17" t="s">
        <v>845</v>
      </c>
    </row>
    <row r="154" spans="1:3" ht="45" customHeight="1">
      <c r="A154" s="5">
        <v>356</v>
      </c>
      <c r="B154" s="7" t="s">
        <v>129</v>
      </c>
      <c r="C154" s="17" t="s">
        <v>846</v>
      </c>
    </row>
    <row r="155" spans="1:3" ht="75">
      <c r="A155" s="5">
        <v>357</v>
      </c>
      <c r="B155" s="7" t="s">
        <v>1215</v>
      </c>
      <c r="C155" s="21" t="s">
        <v>1361</v>
      </c>
    </row>
    <row r="156" spans="1:3" ht="75">
      <c r="A156" s="5">
        <v>358</v>
      </c>
      <c r="B156" s="7" t="s">
        <v>130</v>
      </c>
      <c r="C156" s="21" t="s">
        <v>847</v>
      </c>
    </row>
    <row r="157" spans="1:3" ht="45" customHeight="1">
      <c r="A157" s="5">
        <v>359</v>
      </c>
      <c r="B157" s="7" t="s">
        <v>131</v>
      </c>
      <c r="C157" s="17" t="s">
        <v>848</v>
      </c>
    </row>
    <row r="158" spans="1:3" ht="75">
      <c r="A158" s="23">
        <v>3600</v>
      </c>
      <c r="B158" s="8" t="s">
        <v>133</v>
      </c>
      <c r="C158" s="24" t="s">
        <v>849</v>
      </c>
    </row>
    <row r="159" spans="1:3" ht="105" customHeight="1">
      <c r="A159" s="5">
        <v>361</v>
      </c>
      <c r="B159" s="7" t="s">
        <v>619</v>
      </c>
      <c r="C159" s="21" t="s">
        <v>850</v>
      </c>
    </row>
    <row r="160" spans="1:3" ht="150" customHeight="1">
      <c r="A160" s="5">
        <v>362</v>
      </c>
      <c r="B160" s="7" t="s">
        <v>620</v>
      </c>
      <c r="C160" s="21" t="s">
        <v>1216</v>
      </c>
    </row>
    <row r="161" spans="1:3" ht="45" customHeight="1">
      <c r="A161" s="5">
        <v>363</v>
      </c>
      <c r="B161" s="7" t="s">
        <v>336</v>
      </c>
      <c r="C161" s="17" t="s">
        <v>851</v>
      </c>
    </row>
    <row r="162" spans="1:3" ht="45" customHeight="1">
      <c r="A162" s="5">
        <v>364</v>
      </c>
      <c r="B162" s="7" t="s">
        <v>134</v>
      </c>
      <c r="C162" s="17" t="s">
        <v>852</v>
      </c>
    </row>
    <row r="163" spans="1:3" ht="45">
      <c r="A163" s="5">
        <v>365</v>
      </c>
      <c r="B163" s="7" t="s">
        <v>337</v>
      </c>
      <c r="C163" s="21" t="s">
        <v>853</v>
      </c>
    </row>
    <row r="164" spans="1:3" ht="45" customHeight="1">
      <c r="A164" s="5">
        <v>366</v>
      </c>
      <c r="B164" s="7" t="s">
        <v>135</v>
      </c>
      <c r="C164" s="17" t="s">
        <v>854</v>
      </c>
    </row>
    <row r="165" spans="1:3" ht="45" customHeight="1">
      <c r="A165" s="5">
        <v>369</v>
      </c>
      <c r="B165" s="7" t="s">
        <v>136</v>
      </c>
      <c r="C165" s="21" t="s">
        <v>855</v>
      </c>
    </row>
    <row r="166" spans="1:3" ht="45" customHeight="1">
      <c r="A166" s="23">
        <v>3700</v>
      </c>
      <c r="B166" s="8" t="s">
        <v>1310</v>
      </c>
      <c r="C166" s="20" t="s">
        <v>856</v>
      </c>
    </row>
    <row r="167" spans="1:3" ht="45">
      <c r="A167" s="5">
        <v>371</v>
      </c>
      <c r="B167" s="7" t="s">
        <v>137</v>
      </c>
      <c r="C167" s="21" t="s">
        <v>857</v>
      </c>
    </row>
    <row r="168" spans="1:3" ht="60">
      <c r="A168" s="5">
        <v>372</v>
      </c>
      <c r="B168" s="7" t="s">
        <v>138</v>
      </c>
      <c r="C168" s="21" t="s">
        <v>858</v>
      </c>
    </row>
    <row r="169" spans="1:3" ht="45">
      <c r="A169" s="5">
        <v>373</v>
      </c>
      <c r="B169" s="7" t="s">
        <v>338</v>
      </c>
      <c r="C169" s="21" t="s">
        <v>1362</v>
      </c>
    </row>
    <row r="170" spans="1:3" ht="45" customHeight="1">
      <c r="A170" s="5">
        <v>374</v>
      </c>
      <c r="B170" s="7" t="s">
        <v>339</v>
      </c>
      <c r="C170" s="21" t="s">
        <v>859</v>
      </c>
    </row>
    <row r="171" spans="1:3" ht="60">
      <c r="A171" s="5">
        <v>375</v>
      </c>
      <c r="B171" s="7" t="s">
        <v>139</v>
      </c>
      <c r="C171" s="21" t="s">
        <v>860</v>
      </c>
    </row>
    <row r="172" spans="1:3" ht="60">
      <c r="A172" s="5">
        <v>376</v>
      </c>
      <c r="B172" s="7" t="s">
        <v>140</v>
      </c>
      <c r="C172" s="21" t="s">
        <v>861</v>
      </c>
    </row>
    <row r="173" spans="1:3" ht="60">
      <c r="A173" s="5">
        <v>377</v>
      </c>
      <c r="B173" s="7" t="s">
        <v>141</v>
      </c>
      <c r="C173" s="21" t="s">
        <v>1217</v>
      </c>
    </row>
    <row r="174" spans="1:3" ht="75">
      <c r="A174" s="5">
        <v>378</v>
      </c>
      <c r="B174" s="7" t="s">
        <v>302</v>
      </c>
      <c r="C174" s="21" t="s">
        <v>862</v>
      </c>
    </row>
    <row r="175" spans="1:3" ht="45" customHeight="1">
      <c r="A175" s="5">
        <v>379</v>
      </c>
      <c r="B175" s="7" t="s">
        <v>303</v>
      </c>
      <c r="C175" s="17" t="s">
        <v>863</v>
      </c>
    </row>
    <row r="176" spans="1:3" ht="45" customHeight="1">
      <c r="A176" s="23">
        <v>3800</v>
      </c>
      <c r="B176" s="8" t="s">
        <v>142</v>
      </c>
      <c r="C176" s="20" t="s">
        <v>864</v>
      </c>
    </row>
    <row r="177" spans="1:3" ht="105">
      <c r="A177" s="5">
        <v>381</v>
      </c>
      <c r="B177" s="7" t="s">
        <v>304</v>
      </c>
      <c r="C177" s="21" t="s">
        <v>865</v>
      </c>
    </row>
    <row r="178" spans="1:3" ht="75">
      <c r="A178" s="5">
        <v>382</v>
      </c>
      <c r="B178" s="7" t="s">
        <v>145</v>
      </c>
      <c r="C178" s="21" t="s">
        <v>866</v>
      </c>
    </row>
    <row r="179" spans="1:3" ht="105">
      <c r="A179" s="5">
        <v>383</v>
      </c>
      <c r="B179" s="7" t="s">
        <v>143</v>
      </c>
      <c r="C179" s="21" t="s">
        <v>867</v>
      </c>
    </row>
    <row r="180" spans="1:3" ht="90">
      <c r="A180" s="5">
        <v>384</v>
      </c>
      <c r="B180" s="7" t="s">
        <v>323</v>
      </c>
      <c r="C180" s="21" t="s">
        <v>868</v>
      </c>
    </row>
    <row r="181" spans="1:3" ht="45">
      <c r="A181" s="5">
        <v>385</v>
      </c>
      <c r="B181" s="7" t="s">
        <v>144</v>
      </c>
      <c r="C181" s="21" t="s">
        <v>869</v>
      </c>
    </row>
    <row r="182" spans="1:3" ht="45" customHeight="1">
      <c r="A182" s="23">
        <v>3900</v>
      </c>
      <c r="B182" s="8" t="s">
        <v>146</v>
      </c>
      <c r="C182" s="20" t="s">
        <v>870</v>
      </c>
    </row>
    <row r="183" spans="1:3" ht="135">
      <c r="A183" s="5">
        <v>391</v>
      </c>
      <c r="B183" s="7" t="s">
        <v>147</v>
      </c>
      <c r="C183" s="21" t="s">
        <v>1363</v>
      </c>
    </row>
    <row r="184" spans="1:3" ht="75">
      <c r="A184" s="5">
        <v>392</v>
      </c>
      <c r="B184" s="7" t="s">
        <v>148</v>
      </c>
      <c r="C184" s="21" t="s">
        <v>871</v>
      </c>
    </row>
    <row r="185" spans="1:3" ht="45" customHeight="1">
      <c r="A185" s="5">
        <v>393</v>
      </c>
      <c r="B185" s="7" t="s">
        <v>152</v>
      </c>
      <c r="C185" s="17" t="s">
        <v>872</v>
      </c>
    </row>
    <row r="186" spans="1:3" ht="45" customHeight="1">
      <c r="A186" s="5">
        <v>394</v>
      </c>
      <c r="B186" s="7" t="s">
        <v>149</v>
      </c>
      <c r="C186" s="17" t="s">
        <v>873</v>
      </c>
    </row>
    <row r="187" spans="1:3" ht="75">
      <c r="A187" s="5">
        <v>395</v>
      </c>
      <c r="B187" s="7" t="s">
        <v>150</v>
      </c>
      <c r="C187" s="21" t="s">
        <v>874</v>
      </c>
    </row>
    <row r="188" spans="1:3" ht="120">
      <c r="A188" s="5">
        <v>396</v>
      </c>
      <c r="B188" s="7" t="s">
        <v>151</v>
      </c>
      <c r="C188" s="21" t="s">
        <v>875</v>
      </c>
    </row>
    <row r="189" spans="1:3" ht="90" customHeight="1">
      <c r="A189" s="5">
        <v>399</v>
      </c>
      <c r="B189" s="7" t="s">
        <v>153</v>
      </c>
      <c r="C189" s="21" t="s">
        <v>1218</v>
      </c>
    </row>
    <row r="190" spans="1:3" ht="45" customHeight="1">
      <c r="A190" s="23">
        <v>4000</v>
      </c>
      <c r="B190" s="8" t="s">
        <v>154</v>
      </c>
      <c r="C190" s="24" t="s">
        <v>877</v>
      </c>
    </row>
    <row r="191" spans="1:3" ht="45" customHeight="1">
      <c r="A191" s="23">
        <v>4100</v>
      </c>
      <c r="B191" s="7" t="s">
        <v>360</v>
      </c>
      <c r="C191" s="20" t="s">
        <v>878</v>
      </c>
    </row>
    <row r="192" spans="1:3" ht="45" customHeight="1">
      <c r="A192" s="5">
        <v>411</v>
      </c>
      <c r="B192" s="7" t="s">
        <v>155</v>
      </c>
      <c r="C192" s="17" t="s">
        <v>879</v>
      </c>
    </row>
    <row r="193" spans="1:3" ht="45" customHeight="1">
      <c r="A193" s="5">
        <v>412</v>
      </c>
      <c r="B193" s="7" t="s">
        <v>156</v>
      </c>
      <c r="C193" s="17" t="s">
        <v>880</v>
      </c>
    </row>
    <row r="194" spans="1:3" ht="45" customHeight="1">
      <c r="A194" s="5">
        <v>413</v>
      </c>
      <c r="B194" s="7" t="s">
        <v>157</v>
      </c>
      <c r="C194" s="17" t="s">
        <v>881</v>
      </c>
    </row>
    <row r="195" spans="1:3" ht="45" customHeight="1">
      <c r="A195" s="5">
        <v>414</v>
      </c>
      <c r="B195" s="7" t="s">
        <v>340</v>
      </c>
      <c r="C195" s="17" t="s">
        <v>882</v>
      </c>
    </row>
    <row r="196" spans="1:3" ht="105">
      <c r="A196" s="5">
        <v>415</v>
      </c>
      <c r="B196" s="7" t="s">
        <v>305</v>
      </c>
      <c r="C196" s="21" t="s">
        <v>883</v>
      </c>
    </row>
    <row r="197" spans="1:3" ht="60">
      <c r="A197" s="5">
        <v>416</v>
      </c>
      <c r="B197" s="7" t="s">
        <v>158</v>
      </c>
      <c r="C197" s="21" t="s">
        <v>884</v>
      </c>
    </row>
    <row r="198" spans="1:3" ht="60">
      <c r="A198" s="5">
        <v>417</v>
      </c>
      <c r="B198" s="7" t="s">
        <v>159</v>
      </c>
      <c r="C198" s="21" t="s">
        <v>885</v>
      </c>
    </row>
    <row r="199" spans="1:3" ht="60">
      <c r="A199" s="5">
        <v>418</v>
      </c>
      <c r="B199" s="7" t="s">
        <v>160</v>
      </c>
      <c r="C199" s="21" t="s">
        <v>886</v>
      </c>
    </row>
    <row r="200" spans="1:3" ht="45" customHeight="1">
      <c r="A200" s="5">
        <v>419</v>
      </c>
      <c r="B200" s="7" t="s">
        <v>627</v>
      </c>
      <c r="C200" s="21" t="s">
        <v>887</v>
      </c>
    </row>
    <row r="201" spans="1:3" ht="45" customHeight="1">
      <c r="A201" s="23">
        <v>4200</v>
      </c>
      <c r="B201" s="8" t="s">
        <v>621</v>
      </c>
      <c r="C201" s="20" t="s">
        <v>888</v>
      </c>
    </row>
    <row r="202" spans="1:3" ht="105">
      <c r="A202" s="5">
        <v>421</v>
      </c>
      <c r="B202" s="7" t="s">
        <v>622</v>
      </c>
      <c r="C202" s="21" t="s">
        <v>889</v>
      </c>
    </row>
    <row r="203" spans="1:3" ht="60">
      <c r="A203" s="5">
        <v>422</v>
      </c>
      <c r="B203" s="7" t="s">
        <v>341</v>
      </c>
      <c r="C203" s="21" t="s">
        <v>890</v>
      </c>
    </row>
    <row r="204" spans="1:3" ht="75">
      <c r="A204" s="5">
        <v>423</v>
      </c>
      <c r="B204" s="7" t="s">
        <v>623</v>
      </c>
      <c r="C204" s="21" t="s">
        <v>891</v>
      </c>
    </row>
    <row r="205" spans="1:3" ht="45" customHeight="1">
      <c r="A205" s="5">
        <v>424</v>
      </c>
      <c r="B205" s="7" t="s">
        <v>624</v>
      </c>
      <c r="C205" s="21" t="s">
        <v>1219</v>
      </c>
    </row>
    <row r="206" spans="1:3" ht="45" customHeight="1">
      <c r="A206" s="5">
        <v>425</v>
      </c>
      <c r="B206" s="7" t="s">
        <v>342</v>
      </c>
      <c r="C206" s="17" t="s">
        <v>892</v>
      </c>
    </row>
    <row r="207" spans="1:3" ht="75">
      <c r="A207" s="23">
        <v>4300</v>
      </c>
      <c r="B207" s="8" t="s">
        <v>161</v>
      </c>
      <c r="C207" s="24" t="s">
        <v>893</v>
      </c>
    </row>
    <row r="208" spans="1:3" ht="45" customHeight="1">
      <c r="A208" s="5">
        <v>431</v>
      </c>
      <c r="B208" s="7" t="s">
        <v>162</v>
      </c>
      <c r="C208" s="17" t="s">
        <v>894</v>
      </c>
    </row>
    <row r="209" spans="1:3" ht="45" customHeight="1">
      <c r="A209" s="5">
        <v>432</v>
      </c>
      <c r="B209" s="7" t="s">
        <v>163</v>
      </c>
      <c r="C209" s="17" t="s">
        <v>895</v>
      </c>
    </row>
    <row r="210" spans="1:3" ht="45" customHeight="1">
      <c r="A210" s="5">
        <v>433</v>
      </c>
      <c r="B210" s="7" t="s">
        <v>164</v>
      </c>
      <c r="C210" s="17" t="s">
        <v>896</v>
      </c>
    </row>
    <row r="211" spans="1:3" ht="45" customHeight="1">
      <c r="A211" s="5">
        <v>434</v>
      </c>
      <c r="B211" s="7" t="s">
        <v>626</v>
      </c>
      <c r="C211" s="17" t="s">
        <v>897</v>
      </c>
    </row>
    <row r="212" spans="1:3" ht="45" customHeight="1">
      <c r="A212" s="5">
        <v>435</v>
      </c>
      <c r="B212" s="7" t="s">
        <v>625</v>
      </c>
      <c r="C212" s="21" t="s">
        <v>898</v>
      </c>
    </row>
    <row r="213" spans="1:3" ht="45" customHeight="1">
      <c r="A213" s="5">
        <v>436</v>
      </c>
      <c r="B213" s="7" t="s">
        <v>165</v>
      </c>
      <c r="C213" s="17" t="s">
        <v>899</v>
      </c>
    </row>
    <row r="214" spans="1:3" ht="45" customHeight="1">
      <c r="A214" s="5">
        <v>437</v>
      </c>
      <c r="B214" s="7" t="s">
        <v>166</v>
      </c>
      <c r="C214" s="17" t="s">
        <v>900</v>
      </c>
    </row>
    <row r="215" spans="1:3" ht="45" customHeight="1">
      <c r="A215" s="23">
        <v>4400</v>
      </c>
      <c r="B215" s="8" t="s">
        <v>167</v>
      </c>
      <c r="C215" s="20" t="s">
        <v>901</v>
      </c>
    </row>
    <row r="216" spans="1:3" ht="45" customHeight="1">
      <c r="A216" s="5">
        <v>441</v>
      </c>
      <c r="B216" s="7" t="s">
        <v>168</v>
      </c>
      <c r="C216" s="17" t="s">
        <v>902</v>
      </c>
    </row>
    <row r="217" spans="1:3" ht="45" customHeight="1">
      <c r="A217" s="5">
        <v>442</v>
      </c>
      <c r="B217" s="7" t="s">
        <v>169</v>
      </c>
      <c r="C217" s="17" t="s">
        <v>903</v>
      </c>
    </row>
    <row r="218" spans="1:3" ht="45" customHeight="1">
      <c r="A218" s="5">
        <v>443</v>
      </c>
      <c r="B218" s="7" t="s">
        <v>306</v>
      </c>
      <c r="C218" s="17" t="s">
        <v>904</v>
      </c>
    </row>
    <row r="219" spans="1:3" ht="45" customHeight="1">
      <c r="A219" s="5">
        <v>444</v>
      </c>
      <c r="B219" s="7" t="s">
        <v>343</v>
      </c>
      <c r="C219" s="17" t="s">
        <v>905</v>
      </c>
    </row>
    <row r="220" spans="1:3" ht="45" customHeight="1">
      <c r="A220" s="5">
        <v>445</v>
      </c>
      <c r="B220" s="7" t="s">
        <v>628</v>
      </c>
      <c r="C220" s="17" t="s">
        <v>906</v>
      </c>
    </row>
    <row r="221" spans="1:3" ht="45" customHeight="1">
      <c r="A221" s="5">
        <v>446</v>
      </c>
      <c r="B221" s="7" t="s">
        <v>307</v>
      </c>
      <c r="C221" s="17" t="s">
        <v>907</v>
      </c>
    </row>
    <row r="222" spans="1:3" ht="45" customHeight="1">
      <c r="A222" s="5">
        <v>447</v>
      </c>
      <c r="B222" s="7" t="s">
        <v>1220</v>
      </c>
      <c r="C222" s="17" t="s">
        <v>908</v>
      </c>
    </row>
    <row r="223" spans="1:3" ht="45" customHeight="1">
      <c r="A223" s="5">
        <v>448</v>
      </c>
      <c r="B223" s="7" t="s">
        <v>170</v>
      </c>
      <c r="C223" s="17" t="s">
        <v>909</v>
      </c>
    </row>
    <row r="224" spans="1:3" ht="45" customHeight="1">
      <c r="A224" s="23">
        <v>4500</v>
      </c>
      <c r="B224" s="8" t="s">
        <v>171</v>
      </c>
      <c r="C224" s="24" t="s">
        <v>910</v>
      </c>
    </row>
    <row r="225" spans="1:3" ht="45" customHeight="1">
      <c r="A225" s="5">
        <v>451</v>
      </c>
      <c r="B225" s="7" t="s">
        <v>172</v>
      </c>
      <c r="C225" s="21" t="s">
        <v>911</v>
      </c>
    </row>
    <row r="226" spans="1:3" ht="45" customHeight="1">
      <c r="A226" s="5">
        <v>452</v>
      </c>
      <c r="B226" s="7" t="s">
        <v>173</v>
      </c>
      <c r="C226" s="21" t="s">
        <v>912</v>
      </c>
    </row>
    <row r="227" spans="1:3" ht="45" customHeight="1">
      <c r="A227" s="23">
        <v>4600</v>
      </c>
      <c r="B227" s="8" t="s">
        <v>1221</v>
      </c>
      <c r="C227" s="20" t="s">
        <v>913</v>
      </c>
    </row>
    <row r="228" spans="1:3" ht="45" customHeight="1">
      <c r="A228" s="5">
        <v>461</v>
      </c>
      <c r="B228" s="7" t="s">
        <v>174</v>
      </c>
      <c r="C228" s="17" t="s">
        <v>914</v>
      </c>
    </row>
    <row r="229" spans="1:3" ht="45" customHeight="1">
      <c r="A229" s="5">
        <v>462</v>
      </c>
      <c r="B229" s="7" t="s">
        <v>175</v>
      </c>
      <c r="C229" s="17" t="s">
        <v>1222</v>
      </c>
    </row>
    <row r="230" spans="1:3" ht="45" customHeight="1">
      <c r="A230" s="5">
        <v>463</v>
      </c>
      <c r="B230" s="7" t="s">
        <v>344</v>
      </c>
      <c r="C230" s="17" t="s">
        <v>915</v>
      </c>
    </row>
    <row r="231" spans="1:3" ht="60">
      <c r="A231" s="5">
        <v>464</v>
      </c>
      <c r="B231" s="7" t="s">
        <v>629</v>
      </c>
      <c r="C231" s="21" t="s">
        <v>916</v>
      </c>
    </row>
    <row r="232" spans="1:3" ht="45" customHeight="1">
      <c r="A232" s="5">
        <v>465</v>
      </c>
      <c r="B232" s="7" t="s">
        <v>630</v>
      </c>
      <c r="C232" s="17" t="s">
        <v>917</v>
      </c>
    </row>
    <row r="233" spans="1:3" ht="45" customHeight="1">
      <c r="A233" s="5">
        <v>466</v>
      </c>
      <c r="B233" s="7" t="s">
        <v>176</v>
      </c>
      <c r="C233" s="21" t="s">
        <v>918</v>
      </c>
    </row>
    <row r="234" spans="1:3" ht="45" customHeight="1">
      <c r="A234" s="23">
        <v>4900</v>
      </c>
      <c r="B234" s="8" t="s">
        <v>177</v>
      </c>
      <c r="C234" s="20" t="s">
        <v>919</v>
      </c>
    </row>
    <row r="235" spans="1:3" ht="45" customHeight="1">
      <c r="A235" s="5">
        <v>491</v>
      </c>
      <c r="B235" s="7" t="s">
        <v>178</v>
      </c>
      <c r="C235" s="17" t="s">
        <v>920</v>
      </c>
    </row>
    <row r="236" spans="1:3" ht="45" customHeight="1">
      <c r="A236" s="5">
        <v>492</v>
      </c>
      <c r="B236" s="7" t="s">
        <v>179</v>
      </c>
      <c r="C236" s="17" t="s">
        <v>921</v>
      </c>
    </row>
    <row r="237" spans="1:3" ht="45" customHeight="1">
      <c r="A237" s="5">
        <v>493</v>
      </c>
      <c r="B237" s="7" t="s">
        <v>189</v>
      </c>
      <c r="C237" s="17" t="s">
        <v>922</v>
      </c>
    </row>
    <row r="238" spans="1:3" ht="45" customHeight="1">
      <c r="A238" s="23">
        <v>5000</v>
      </c>
      <c r="B238" s="8" t="s">
        <v>190</v>
      </c>
      <c r="C238" s="24" t="s">
        <v>979</v>
      </c>
    </row>
    <row r="239" spans="1:3" ht="60">
      <c r="A239" s="23">
        <v>5100</v>
      </c>
      <c r="B239" s="8" t="s">
        <v>1403</v>
      </c>
      <c r="C239" s="24" t="s">
        <v>980</v>
      </c>
    </row>
    <row r="240" spans="1:3" ht="45" customHeight="1">
      <c r="A240" s="5">
        <v>511</v>
      </c>
      <c r="B240" s="7" t="s">
        <v>180</v>
      </c>
      <c r="C240" s="21" t="s">
        <v>981</v>
      </c>
    </row>
    <row r="241" spans="1:3" ht="45" customHeight="1">
      <c r="A241" s="5">
        <v>512</v>
      </c>
      <c r="B241" s="7" t="s">
        <v>181</v>
      </c>
      <c r="C241" s="17" t="s">
        <v>982</v>
      </c>
    </row>
    <row r="242" spans="1:3" ht="45" customHeight="1">
      <c r="A242" s="5">
        <v>513</v>
      </c>
      <c r="B242" s="7" t="s">
        <v>345</v>
      </c>
      <c r="C242" s="17" t="s">
        <v>983</v>
      </c>
    </row>
    <row r="243" spans="1:3" ht="60">
      <c r="A243" s="5">
        <v>514</v>
      </c>
      <c r="B243" s="7" t="s">
        <v>1223</v>
      </c>
      <c r="C243" s="21" t="s">
        <v>984</v>
      </c>
    </row>
    <row r="244" spans="1:3" ht="90">
      <c r="A244" s="5">
        <v>515</v>
      </c>
      <c r="B244" s="7" t="s">
        <v>182</v>
      </c>
      <c r="C244" s="21" t="s">
        <v>985</v>
      </c>
    </row>
    <row r="245" spans="1:3" ht="90" customHeight="1">
      <c r="A245" s="5">
        <v>519</v>
      </c>
      <c r="B245" s="7" t="s">
        <v>183</v>
      </c>
      <c r="C245" s="21" t="s">
        <v>1224</v>
      </c>
    </row>
    <row r="246" spans="1:3" ht="45" customHeight="1">
      <c r="A246" s="23">
        <v>5200</v>
      </c>
      <c r="B246" s="8" t="s">
        <v>184</v>
      </c>
      <c r="C246" s="24" t="s">
        <v>986</v>
      </c>
    </row>
    <row r="247" spans="1:3" ht="45" customHeight="1">
      <c r="A247" s="5">
        <v>521</v>
      </c>
      <c r="B247" s="7" t="s">
        <v>346</v>
      </c>
      <c r="C247" s="17" t="s">
        <v>987</v>
      </c>
    </row>
    <row r="248" spans="1:3" ht="45" customHeight="1">
      <c r="A248" s="5">
        <v>522</v>
      </c>
      <c r="B248" s="7" t="s">
        <v>185</v>
      </c>
      <c r="C248" s="17" t="s">
        <v>988</v>
      </c>
    </row>
    <row r="249" spans="1:3" ht="45" customHeight="1">
      <c r="A249" s="5">
        <v>523</v>
      </c>
      <c r="B249" s="7" t="s">
        <v>1225</v>
      </c>
      <c r="C249" s="17" t="s">
        <v>989</v>
      </c>
    </row>
    <row r="250" spans="1:3" ht="45" customHeight="1">
      <c r="A250" s="5">
        <v>529</v>
      </c>
      <c r="B250" s="7" t="s">
        <v>186</v>
      </c>
      <c r="C250" s="21" t="s">
        <v>990</v>
      </c>
    </row>
    <row r="251" spans="1:3" ht="45" customHeight="1">
      <c r="A251" s="23">
        <v>5300</v>
      </c>
      <c r="B251" s="8" t="s">
        <v>324</v>
      </c>
      <c r="C251" s="24" t="s">
        <v>991</v>
      </c>
    </row>
    <row r="252" spans="1:3" ht="90">
      <c r="A252" s="5">
        <v>531</v>
      </c>
      <c r="B252" s="7" t="s">
        <v>187</v>
      </c>
      <c r="C252" s="21" t="s">
        <v>1226</v>
      </c>
    </row>
    <row r="253" spans="1:3" ht="60">
      <c r="A253" s="5">
        <v>532</v>
      </c>
      <c r="B253" s="7" t="s">
        <v>188</v>
      </c>
      <c r="C253" s="21" t="s">
        <v>992</v>
      </c>
    </row>
    <row r="254" spans="1:3" ht="45" customHeight="1">
      <c r="A254" s="23">
        <v>5400</v>
      </c>
      <c r="B254" s="8" t="s">
        <v>1388</v>
      </c>
      <c r="C254" s="20" t="s">
        <v>993</v>
      </c>
    </row>
    <row r="255" spans="1:3" ht="45" customHeight="1">
      <c r="A255" s="5">
        <v>541</v>
      </c>
      <c r="B255" s="7" t="s">
        <v>191</v>
      </c>
      <c r="C255" s="17" t="s">
        <v>994</v>
      </c>
    </row>
    <row r="256" spans="1:3" ht="60" customHeight="1">
      <c r="A256" s="5">
        <v>542</v>
      </c>
      <c r="B256" s="7" t="s">
        <v>308</v>
      </c>
      <c r="C256" s="21" t="s">
        <v>995</v>
      </c>
    </row>
    <row r="257" spans="1:3" ht="45" customHeight="1">
      <c r="A257" s="5">
        <v>543</v>
      </c>
      <c r="B257" s="7" t="s">
        <v>192</v>
      </c>
      <c r="C257" s="17" t="s">
        <v>996</v>
      </c>
    </row>
    <row r="258" spans="1:3" ht="45" customHeight="1">
      <c r="A258" s="5">
        <v>544</v>
      </c>
      <c r="B258" s="7" t="s">
        <v>193</v>
      </c>
      <c r="C258" s="21" t="s">
        <v>997</v>
      </c>
    </row>
    <row r="259" spans="1:3" ht="90">
      <c r="A259" s="5">
        <v>545</v>
      </c>
      <c r="B259" s="7" t="s">
        <v>194</v>
      </c>
      <c r="C259" s="21" t="s">
        <v>998</v>
      </c>
    </row>
    <row r="260" spans="1:3" ht="45" customHeight="1">
      <c r="A260" s="5">
        <v>549</v>
      </c>
      <c r="B260" s="7" t="s">
        <v>195</v>
      </c>
      <c r="C260" s="17" t="s">
        <v>999</v>
      </c>
    </row>
    <row r="261" spans="1:3" ht="45" customHeight="1">
      <c r="A261" s="23">
        <v>5500</v>
      </c>
      <c r="B261" s="8" t="s">
        <v>196</v>
      </c>
      <c r="C261" s="20" t="s">
        <v>1000</v>
      </c>
    </row>
    <row r="262" spans="1:3" ht="90">
      <c r="A262" s="5">
        <v>551</v>
      </c>
      <c r="B262" s="7" t="s">
        <v>197</v>
      </c>
      <c r="C262" s="21" t="s">
        <v>1001</v>
      </c>
    </row>
    <row r="263" spans="1:3" ht="75">
      <c r="A263" s="23">
        <v>5600</v>
      </c>
      <c r="B263" s="8" t="s">
        <v>309</v>
      </c>
      <c r="C263" s="24" t="s">
        <v>1002</v>
      </c>
    </row>
    <row r="264" spans="1:3" ht="90">
      <c r="A264" s="5">
        <v>561</v>
      </c>
      <c r="B264" s="7" t="s">
        <v>198</v>
      </c>
      <c r="C264" s="21" t="s">
        <v>1003</v>
      </c>
    </row>
    <row r="265" spans="1:3" ht="60">
      <c r="A265" s="5">
        <v>562</v>
      </c>
      <c r="B265" s="7" t="s">
        <v>199</v>
      </c>
      <c r="C265" s="21" t="s">
        <v>1004</v>
      </c>
    </row>
    <row r="266" spans="1:3" ht="60">
      <c r="A266" s="5">
        <v>563</v>
      </c>
      <c r="B266" s="7" t="s">
        <v>200</v>
      </c>
      <c r="C266" s="21" t="s">
        <v>1005</v>
      </c>
    </row>
    <row r="267" spans="1:3" ht="75">
      <c r="A267" s="5">
        <v>564</v>
      </c>
      <c r="B267" s="7" t="s">
        <v>201</v>
      </c>
      <c r="C267" s="21" t="s">
        <v>1006</v>
      </c>
    </row>
    <row r="268" spans="1:3" ht="60">
      <c r="A268" s="5">
        <v>565</v>
      </c>
      <c r="B268" s="7" t="s">
        <v>202</v>
      </c>
      <c r="C268" s="21" t="s">
        <v>1007</v>
      </c>
    </row>
    <row r="269" spans="1:3" ht="60" customHeight="1">
      <c r="A269" s="5">
        <v>566</v>
      </c>
      <c r="B269" s="7" t="s">
        <v>325</v>
      </c>
      <c r="C269" s="21" t="s">
        <v>1008</v>
      </c>
    </row>
    <row r="270" spans="1:3" ht="60">
      <c r="A270" s="5">
        <v>567</v>
      </c>
      <c r="B270" s="7" t="s">
        <v>203</v>
      </c>
      <c r="C270" s="21" t="s">
        <v>1009</v>
      </c>
    </row>
    <row r="271" spans="1:3" ht="60">
      <c r="A271" s="5">
        <v>569</v>
      </c>
      <c r="B271" s="7" t="s">
        <v>204</v>
      </c>
      <c r="C271" s="21" t="s">
        <v>1010</v>
      </c>
    </row>
    <row r="272" spans="1:3" ht="45" customHeight="1">
      <c r="A272" s="23">
        <v>5700</v>
      </c>
      <c r="B272" s="8" t="s">
        <v>326</v>
      </c>
      <c r="C272" s="20" t="s">
        <v>1011</v>
      </c>
    </row>
    <row r="273" spans="1:3" ht="45" customHeight="1">
      <c r="A273" s="5">
        <v>571</v>
      </c>
      <c r="B273" s="7" t="s">
        <v>205</v>
      </c>
      <c r="C273" s="17" t="s">
        <v>1012</v>
      </c>
    </row>
    <row r="274" spans="1:3" ht="45" customHeight="1">
      <c r="A274" s="5">
        <v>572</v>
      </c>
      <c r="B274" s="7" t="s">
        <v>206</v>
      </c>
      <c r="C274" s="17" t="s">
        <v>1389</v>
      </c>
    </row>
    <row r="275" spans="1:3" ht="60">
      <c r="A275" s="5">
        <v>573</v>
      </c>
      <c r="B275" s="7" t="s">
        <v>207</v>
      </c>
      <c r="C275" s="21" t="s">
        <v>1013</v>
      </c>
    </row>
    <row r="276" spans="1:3" ht="45" customHeight="1">
      <c r="A276" s="5">
        <v>574</v>
      </c>
      <c r="B276" s="7" t="s">
        <v>310</v>
      </c>
      <c r="C276" s="17" t="s">
        <v>1014</v>
      </c>
    </row>
    <row r="277" spans="1:3" ht="45" customHeight="1">
      <c r="A277" s="5">
        <v>575</v>
      </c>
      <c r="B277" s="7" t="s">
        <v>208</v>
      </c>
      <c r="C277" s="17" t="s">
        <v>1015</v>
      </c>
    </row>
    <row r="278" spans="1:3" ht="45" customHeight="1">
      <c r="A278" s="5">
        <v>576</v>
      </c>
      <c r="B278" s="7" t="s">
        <v>209</v>
      </c>
      <c r="C278" s="17" t="s">
        <v>1016</v>
      </c>
    </row>
    <row r="279" spans="1:3" ht="45" customHeight="1">
      <c r="A279" s="5">
        <v>577</v>
      </c>
      <c r="B279" s="7" t="s">
        <v>327</v>
      </c>
      <c r="C279" s="21" t="s">
        <v>1017</v>
      </c>
    </row>
    <row r="280" spans="1:3" ht="45" customHeight="1">
      <c r="A280" s="5">
        <v>578</v>
      </c>
      <c r="B280" s="7" t="s">
        <v>311</v>
      </c>
      <c r="C280" s="17" t="s">
        <v>1018</v>
      </c>
    </row>
    <row r="281" spans="1:3" ht="45" customHeight="1">
      <c r="A281" s="5">
        <v>579</v>
      </c>
      <c r="B281" s="7" t="s">
        <v>210</v>
      </c>
      <c r="C281" s="17" t="s">
        <v>1019</v>
      </c>
    </row>
    <row r="282" spans="1:3" ht="45" customHeight="1">
      <c r="A282" s="23">
        <v>5800</v>
      </c>
      <c r="B282" s="8" t="s">
        <v>211</v>
      </c>
      <c r="C282" s="24" t="s">
        <v>1020</v>
      </c>
    </row>
    <row r="283" spans="1:3" ht="45" customHeight="1">
      <c r="A283" s="5">
        <v>581</v>
      </c>
      <c r="B283" s="7" t="s">
        <v>212</v>
      </c>
      <c r="C283" s="17" t="s">
        <v>1021</v>
      </c>
    </row>
    <row r="284" spans="1:3" ht="45" customHeight="1">
      <c r="A284" s="5">
        <v>582</v>
      </c>
      <c r="B284" s="7" t="s">
        <v>213</v>
      </c>
      <c r="C284" s="17" t="s">
        <v>1022</v>
      </c>
    </row>
    <row r="285" spans="1:3" ht="45" customHeight="1">
      <c r="A285" s="5">
        <v>583</v>
      </c>
      <c r="B285" s="7" t="s">
        <v>214</v>
      </c>
      <c r="C285" s="21" t="s">
        <v>1023</v>
      </c>
    </row>
    <row r="286" spans="1:3" ht="45" customHeight="1">
      <c r="A286" s="5">
        <v>589</v>
      </c>
      <c r="B286" s="7" t="s">
        <v>215</v>
      </c>
      <c r="C286" s="17" t="s">
        <v>1024</v>
      </c>
    </row>
    <row r="287" spans="1:3" ht="45" customHeight="1">
      <c r="A287" s="23">
        <v>5900</v>
      </c>
      <c r="B287" s="8" t="s">
        <v>216</v>
      </c>
      <c r="C287" s="20" t="s">
        <v>1025</v>
      </c>
    </row>
    <row r="288" spans="1:3" ht="45" customHeight="1">
      <c r="A288" s="5">
        <v>591</v>
      </c>
      <c r="B288" s="7" t="s">
        <v>328</v>
      </c>
      <c r="C288" s="21" t="s">
        <v>1026</v>
      </c>
    </row>
    <row r="289" spans="1:3" ht="60">
      <c r="A289" s="5">
        <v>592</v>
      </c>
      <c r="B289" s="7" t="s">
        <v>223</v>
      </c>
      <c r="C289" s="21" t="s">
        <v>1027</v>
      </c>
    </row>
    <row r="290" spans="1:3" ht="45" customHeight="1">
      <c r="A290" s="5">
        <v>593</v>
      </c>
      <c r="B290" s="7" t="s">
        <v>217</v>
      </c>
      <c r="C290" s="21" t="s">
        <v>1028</v>
      </c>
    </row>
    <row r="291" spans="1:3" ht="45" customHeight="1">
      <c r="A291" s="5">
        <v>594</v>
      </c>
      <c r="B291" s="7" t="s">
        <v>218</v>
      </c>
      <c r="C291" s="17" t="s">
        <v>1029</v>
      </c>
    </row>
    <row r="292" spans="1:3" ht="45" customHeight="1">
      <c r="A292" s="5">
        <v>595</v>
      </c>
      <c r="B292" s="7" t="s">
        <v>219</v>
      </c>
      <c r="C292" s="17" t="s">
        <v>1030</v>
      </c>
    </row>
    <row r="293" spans="1:3" ht="60">
      <c r="A293" s="5">
        <v>596</v>
      </c>
      <c r="B293" s="7" t="s">
        <v>220</v>
      </c>
      <c r="C293" s="21" t="s">
        <v>1031</v>
      </c>
    </row>
    <row r="294" spans="1:3" ht="45" customHeight="1">
      <c r="A294" s="5">
        <v>597</v>
      </c>
      <c r="B294" s="7" t="s">
        <v>329</v>
      </c>
      <c r="C294" s="17" t="s">
        <v>1032</v>
      </c>
    </row>
    <row r="295" spans="1:3" ht="45" customHeight="1">
      <c r="A295" s="5">
        <v>598</v>
      </c>
      <c r="B295" s="7" t="s">
        <v>221</v>
      </c>
      <c r="C295" s="17" t="s">
        <v>1033</v>
      </c>
    </row>
    <row r="296" spans="1:3" ht="45" customHeight="1">
      <c r="A296" s="5">
        <v>599</v>
      </c>
      <c r="B296" s="7" t="s">
        <v>222</v>
      </c>
      <c r="C296" s="17" t="s">
        <v>1034</v>
      </c>
    </row>
    <row r="297" spans="1:3" ht="45" customHeight="1">
      <c r="A297" s="23">
        <v>6000</v>
      </c>
      <c r="B297" s="8" t="s">
        <v>1311</v>
      </c>
      <c r="C297" s="20" t="s">
        <v>1035</v>
      </c>
    </row>
    <row r="298" spans="1:3" ht="45" customHeight="1">
      <c r="A298" s="23">
        <v>6100</v>
      </c>
      <c r="B298" s="8" t="s">
        <v>330</v>
      </c>
      <c r="C298" s="24" t="s">
        <v>1036</v>
      </c>
    </row>
    <row r="299" spans="1:3" ht="45" customHeight="1">
      <c r="A299" s="5">
        <v>611</v>
      </c>
      <c r="B299" s="7" t="s">
        <v>224</v>
      </c>
      <c r="C299" s="21" t="s">
        <v>1037</v>
      </c>
    </row>
    <row r="300" spans="1:3" ht="60">
      <c r="A300" s="5">
        <v>612</v>
      </c>
      <c r="B300" s="7" t="s">
        <v>225</v>
      </c>
      <c r="C300" s="21" t="s">
        <v>1038</v>
      </c>
    </row>
    <row r="301" spans="1:3" ht="45" customHeight="1">
      <c r="A301" s="5">
        <v>613</v>
      </c>
      <c r="B301" s="7" t="s">
        <v>631</v>
      </c>
      <c r="C301" s="21" t="s">
        <v>1039</v>
      </c>
    </row>
    <row r="302" spans="1:3" ht="60" customHeight="1">
      <c r="A302" s="5">
        <v>614</v>
      </c>
      <c r="B302" s="7" t="s">
        <v>226</v>
      </c>
      <c r="C302" s="21" t="s">
        <v>1227</v>
      </c>
    </row>
    <row r="303" spans="1:3" ht="45" customHeight="1">
      <c r="A303" s="5">
        <v>615</v>
      </c>
      <c r="B303" s="7" t="s">
        <v>227</v>
      </c>
      <c r="C303" s="21" t="s">
        <v>1040</v>
      </c>
    </row>
    <row r="304" spans="1:3" ht="45" customHeight="1">
      <c r="A304" s="5">
        <v>616</v>
      </c>
      <c r="B304" s="7" t="s">
        <v>228</v>
      </c>
      <c r="C304" s="21" t="s">
        <v>1041</v>
      </c>
    </row>
    <row r="305" spans="1:3" ht="45" customHeight="1">
      <c r="A305" s="5">
        <v>617</v>
      </c>
      <c r="B305" s="7" t="s">
        <v>231</v>
      </c>
      <c r="C305" s="21" t="s">
        <v>1042</v>
      </c>
    </row>
    <row r="306" spans="1:3" ht="75">
      <c r="A306" s="5">
        <v>619</v>
      </c>
      <c r="B306" s="7" t="s">
        <v>229</v>
      </c>
      <c r="C306" s="21" t="s">
        <v>1228</v>
      </c>
    </row>
    <row r="307" spans="1:3" ht="45" customHeight="1">
      <c r="A307" s="23">
        <v>6200</v>
      </c>
      <c r="B307" s="8" t="s">
        <v>312</v>
      </c>
      <c r="C307" s="20" t="s">
        <v>1043</v>
      </c>
    </row>
    <row r="308" spans="1:3" ht="45" customHeight="1">
      <c r="A308" s="5">
        <v>621</v>
      </c>
      <c r="B308" s="7" t="s">
        <v>224</v>
      </c>
      <c r="C308" s="21" t="s">
        <v>1044</v>
      </c>
    </row>
    <row r="309" spans="1:3" ht="60">
      <c r="A309" s="5">
        <v>622</v>
      </c>
      <c r="B309" s="7" t="s">
        <v>230</v>
      </c>
      <c r="C309" s="21" t="s">
        <v>1045</v>
      </c>
    </row>
    <row r="310" spans="1:3" ht="45" customHeight="1">
      <c r="A310" s="5">
        <v>623</v>
      </c>
      <c r="B310" s="7" t="s">
        <v>632</v>
      </c>
      <c r="C310" s="21" t="s">
        <v>1039</v>
      </c>
    </row>
    <row r="311" spans="1:3" ht="60" customHeight="1">
      <c r="A311" s="5">
        <v>624</v>
      </c>
      <c r="B311" s="7" t="s">
        <v>226</v>
      </c>
      <c r="C311" s="21" t="s">
        <v>1227</v>
      </c>
    </row>
    <row r="312" spans="1:3" ht="45" customHeight="1">
      <c r="A312" s="5">
        <v>625</v>
      </c>
      <c r="B312" s="7" t="s">
        <v>227</v>
      </c>
      <c r="C312" s="21" t="s">
        <v>1040</v>
      </c>
    </row>
    <row r="313" spans="1:3" ht="45" customHeight="1">
      <c r="A313" s="5">
        <v>626</v>
      </c>
      <c r="B313" s="7" t="s">
        <v>228</v>
      </c>
      <c r="C313" s="21" t="s">
        <v>1046</v>
      </c>
    </row>
    <row r="314" spans="1:3" ht="45" customHeight="1">
      <c r="A314" s="5">
        <v>627</v>
      </c>
      <c r="B314" s="7" t="s">
        <v>231</v>
      </c>
      <c r="C314" s="21" t="s">
        <v>1047</v>
      </c>
    </row>
    <row r="315" spans="1:3" ht="75">
      <c r="A315" s="5">
        <v>629</v>
      </c>
      <c r="B315" s="7" t="s">
        <v>232</v>
      </c>
      <c r="C315" s="21" t="s">
        <v>1229</v>
      </c>
    </row>
    <row r="316" spans="1:3" ht="45" customHeight="1">
      <c r="A316" s="23">
        <v>6300</v>
      </c>
      <c r="B316" s="8" t="s">
        <v>233</v>
      </c>
      <c r="C316" s="20" t="s">
        <v>1048</v>
      </c>
    </row>
    <row r="317" spans="1:3" ht="60" customHeight="1">
      <c r="A317" s="5">
        <v>631</v>
      </c>
      <c r="B317" s="7" t="s">
        <v>633</v>
      </c>
      <c r="C317" s="21" t="s">
        <v>1230</v>
      </c>
    </row>
    <row r="318" spans="1:3" ht="60">
      <c r="A318" s="5">
        <v>632</v>
      </c>
      <c r="B318" s="7" t="s">
        <v>234</v>
      </c>
      <c r="C318" s="21" t="s">
        <v>1231</v>
      </c>
    </row>
    <row r="319" spans="1:3" ht="60">
      <c r="A319" s="23">
        <v>7000</v>
      </c>
      <c r="B319" s="8" t="s">
        <v>235</v>
      </c>
      <c r="C319" s="24" t="s">
        <v>1050</v>
      </c>
    </row>
    <row r="320" spans="1:3" ht="45" customHeight="1">
      <c r="A320" s="23">
        <v>7100</v>
      </c>
      <c r="B320" s="8" t="s">
        <v>236</v>
      </c>
      <c r="C320" s="24" t="s">
        <v>1051</v>
      </c>
    </row>
    <row r="321" spans="1:3" ht="45" customHeight="1">
      <c r="A321" s="5">
        <v>711</v>
      </c>
      <c r="B321" s="7" t="s">
        <v>634</v>
      </c>
      <c r="C321" s="21" t="s">
        <v>1052</v>
      </c>
    </row>
    <row r="322" spans="1:3" ht="45" customHeight="1">
      <c r="A322" s="5">
        <v>712</v>
      </c>
      <c r="B322" s="7" t="s">
        <v>635</v>
      </c>
      <c r="C322" s="17" t="s">
        <v>1053</v>
      </c>
    </row>
    <row r="323" spans="1:3" ht="45" customHeight="1">
      <c r="A323" s="23">
        <v>7200</v>
      </c>
      <c r="B323" s="7" t="s">
        <v>1239</v>
      </c>
      <c r="C323" s="20" t="s">
        <v>1054</v>
      </c>
    </row>
    <row r="324" spans="1:3" ht="75">
      <c r="A324" s="5">
        <v>721</v>
      </c>
      <c r="B324" s="7" t="s">
        <v>636</v>
      </c>
      <c r="C324" s="21" t="s">
        <v>1055</v>
      </c>
    </row>
    <row r="325" spans="1:3" ht="75">
      <c r="A325" s="5">
        <v>722</v>
      </c>
      <c r="B325" s="7" t="s">
        <v>1232</v>
      </c>
      <c r="C325" s="21" t="s">
        <v>1056</v>
      </c>
    </row>
    <row r="326" spans="1:3" ht="75">
      <c r="A326" s="5">
        <v>723</v>
      </c>
      <c r="B326" s="7" t="s">
        <v>637</v>
      </c>
      <c r="C326" s="21" t="s">
        <v>1057</v>
      </c>
    </row>
    <row r="327" spans="1:3" ht="75">
      <c r="A327" s="5">
        <v>724</v>
      </c>
      <c r="B327" s="7" t="s">
        <v>347</v>
      </c>
      <c r="C327" s="21" t="s">
        <v>1058</v>
      </c>
    </row>
    <row r="328" spans="1:3" ht="60">
      <c r="A328" s="5">
        <v>725</v>
      </c>
      <c r="B328" s="7" t="s">
        <v>638</v>
      </c>
      <c r="C328" s="21" t="s">
        <v>1059</v>
      </c>
    </row>
    <row r="329" spans="1:3" ht="75">
      <c r="A329" s="5">
        <v>726</v>
      </c>
      <c r="B329" s="7" t="s">
        <v>237</v>
      </c>
      <c r="C329" s="21" t="s">
        <v>1060</v>
      </c>
    </row>
    <row r="330" spans="1:3" ht="45" customHeight="1">
      <c r="A330" s="5">
        <v>727</v>
      </c>
      <c r="B330" s="7" t="s">
        <v>1234</v>
      </c>
      <c r="C330" s="21" t="s">
        <v>1061</v>
      </c>
    </row>
    <row r="331" spans="1:3" ht="45" customHeight="1">
      <c r="A331" s="5">
        <v>728</v>
      </c>
      <c r="B331" s="7" t="s">
        <v>348</v>
      </c>
      <c r="C331" s="21" t="s">
        <v>1062</v>
      </c>
    </row>
    <row r="332" spans="1:3" ht="45" customHeight="1">
      <c r="A332" s="5">
        <v>729</v>
      </c>
      <c r="B332" s="7" t="s">
        <v>238</v>
      </c>
      <c r="C332" s="21" t="s">
        <v>1063</v>
      </c>
    </row>
    <row r="333" spans="1:3" ht="45" customHeight="1">
      <c r="A333" s="23">
        <v>7300</v>
      </c>
      <c r="B333" s="8" t="s">
        <v>1233</v>
      </c>
      <c r="C333" s="20" t="s">
        <v>1064</v>
      </c>
    </row>
    <row r="334" spans="1:3" ht="45" customHeight="1">
      <c r="A334" s="5">
        <v>731</v>
      </c>
      <c r="B334" s="7" t="s">
        <v>239</v>
      </c>
      <c r="C334" s="21" t="s">
        <v>1065</v>
      </c>
    </row>
    <row r="335" spans="1:3" ht="60">
      <c r="A335" s="5">
        <v>732</v>
      </c>
      <c r="B335" s="7" t="s">
        <v>349</v>
      </c>
      <c r="C335" s="21" t="s">
        <v>1066</v>
      </c>
    </row>
    <row r="336" spans="1:3" ht="60" customHeight="1">
      <c r="A336" s="5">
        <v>733</v>
      </c>
      <c r="B336" s="7" t="s">
        <v>240</v>
      </c>
      <c r="C336" s="21" t="s">
        <v>1067</v>
      </c>
    </row>
    <row r="337" spans="1:3" ht="45" customHeight="1">
      <c r="A337" s="5">
        <v>734</v>
      </c>
      <c r="B337" s="7" t="s">
        <v>350</v>
      </c>
      <c r="C337" s="21" t="s">
        <v>1068</v>
      </c>
    </row>
    <row r="338" spans="1:3" ht="45" customHeight="1">
      <c r="A338" s="5">
        <v>735</v>
      </c>
      <c r="B338" s="7" t="s">
        <v>241</v>
      </c>
      <c r="C338" s="21" t="s">
        <v>1068</v>
      </c>
    </row>
    <row r="339" spans="1:3" ht="60">
      <c r="A339" s="5">
        <v>739</v>
      </c>
      <c r="B339" s="7" t="s">
        <v>242</v>
      </c>
      <c r="C339" s="21" t="s">
        <v>1069</v>
      </c>
    </row>
    <row r="340" spans="1:3" ht="45" customHeight="1">
      <c r="A340" s="23">
        <v>7400</v>
      </c>
      <c r="B340" s="8" t="s">
        <v>247</v>
      </c>
      <c r="C340" s="20" t="s">
        <v>1070</v>
      </c>
    </row>
    <row r="341" spans="1:3" ht="45" customHeight="1">
      <c r="A341" s="5">
        <v>741</v>
      </c>
      <c r="B341" s="7" t="s">
        <v>639</v>
      </c>
      <c r="C341" s="17" t="s">
        <v>1071</v>
      </c>
    </row>
    <row r="342" spans="1:3" ht="45" customHeight="1">
      <c r="A342" s="5">
        <v>742</v>
      </c>
      <c r="B342" s="7" t="s">
        <v>640</v>
      </c>
      <c r="C342" s="17" t="s">
        <v>1072</v>
      </c>
    </row>
    <row r="343" spans="1:3" ht="45" customHeight="1">
      <c r="A343" s="5">
        <v>743</v>
      </c>
      <c r="B343" s="7" t="s">
        <v>641</v>
      </c>
      <c r="C343" s="17" t="s">
        <v>1073</v>
      </c>
    </row>
    <row r="344" spans="1:3" ht="45" customHeight="1">
      <c r="A344" s="5">
        <v>744</v>
      </c>
      <c r="B344" s="7" t="s">
        <v>351</v>
      </c>
      <c r="C344" s="17" t="s">
        <v>1074</v>
      </c>
    </row>
    <row r="345" spans="1:3" ht="45" customHeight="1">
      <c r="A345" s="5">
        <v>745</v>
      </c>
      <c r="B345" s="7" t="s">
        <v>243</v>
      </c>
      <c r="C345" s="17" t="s">
        <v>1075</v>
      </c>
    </row>
    <row r="346" spans="1:3" ht="45" customHeight="1">
      <c r="A346" s="5">
        <v>746</v>
      </c>
      <c r="B346" s="7" t="s">
        <v>352</v>
      </c>
      <c r="C346" s="17" t="s">
        <v>1076</v>
      </c>
    </row>
    <row r="347" spans="1:3" ht="45" customHeight="1">
      <c r="A347" s="5">
        <v>747</v>
      </c>
      <c r="B347" s="7" t="s">
        <v>1235</v>
      </c>
      <c r="C347" s="17" t="s">
        <v>1077</v>
      </c>
    </row>
    <row r="348" spans="1:3" ht="45" customHeight="1">
      <c r="A348" s="5">
        <v>748</v>
      </c>
      <c r="B348" s="7" t="s">
        <v>244</v>
      </c>
      <c r="C348" s="17" t="s">
        <v>1078</v>
      </c>
    </row>
    <row r="349" spans="1:3" ht="45" customHeight="1">
      <c r="A349" s="5">
        <v>749</v>
      </c>
      <c r="B349" s="7" t="s">
        <v>245</v>
      </c>
      <c r="C349" s="17" t="s">
        <v>1079</v>
      </c>
    </row>
    <row r="350" spans="1:3" ht="45" customHeight="1">
      <c r="A350" s="23">
        <v>7500</v>
      </c>
      <c r="B350" s="8" t="s">
        <v>246</v>
      </c>
      <c r="C350" s="20" t="s">
        <v>1080</v>
      </c>
    </row>
    <row r="351" spans="1:3" ht="45" customHeight="1">
      <c r="A351" s="5">
        <v>751</v>
      </c>
      <c r="B351" s="7" t="s">
        <v>254</v>
      </c>
      <c r="C351" s="17" t="s">
        <v>1081</v>
      </c>
    </row>
    <row r="352" spans="1:3" ht="45" customHeight="1">
      <c r="A352" s="5">
        <v>752</v>
      </c>
      <c r="B352" s="7" t="s">
        <v>248</v>
      </c>
      <c r="C352" s="17" t="s">
        <v>1082</v>
      </c>
    </row>
    <row r="353" spans="1:3" ht="45" customHeight="1">
      <c r="A353" s="5">
        <v>753</v>
      </c>
      <c r="B353" s="7" t="s">
        <v>249</v>
      </c>
      <c r="C353" s="17" t="s">
        <v>1083</v>
      </c>
    </row>
    <row r="354" spans="1:3" ht="45" customHeight="1">
      <c r="A354" s="5">
        <v>754</v>
      </c>
      <c r="B354" s="7" t="s">
        <v>255</v>
      </c>
      <c r="C354" s="17" t="s">
        <v>1084</v>
      </c>
    </row>
    <row r="355" spans="1:3" ht="45" customHeight="1">
      <c r="A355" s="5">
        <v>755</v>
      </c>
      <c r="B355" s="7" t="s">
        <v>250</v>
      </c>
      <c r="C355" s="17" t="s">
        <v>1085</v>
      </c>
    </row>
    <row r="356" spans="1:3" ht="45" customHeight="1">
      <c r="A356" s="5">
        <v>756</v>
      </c>
      <c r="B356" s="7" t="s">
        <v>251</v>
      </c>
      <c r="C356" s="17" t="s">
        <v>1086</v>
      </c>
    </row>
    <row r="357" spans="1:3" ht="45" customHeight="1">
      <c r="A357" s="5">
        <v>757</v>
      </c>
      <c r="B357" s="7" t="s">
        <v>252</v>
      </c>
      <c r="C357" s="17" t="s">
        <v>1087</v>
      </c>
    </row>
    <row r="358" spans="1:3" ht="45" customHeight="1">
      <c r="A358" s="5">
        <v>758</v>
      </c>
      <c r="B358" s="7" t="s">
        <v>253</v>
      </c>
      <c r="C358" s="17" t="s">
        <v>1088</v>
      </c>
    </row>
    <row r="359" spans="1:3" ht="45" customHeight="1">
      <c r="A359" s="5">
        <v>759</v>
      </c>
      <c r="B359" s="7" t="s">
        <v>256</v>
      </c>
      <c r="C359" s="17" t="s">
        <v>1089</v>
      </c>
    </row>
    <row r="360" spans="1:3" ht="45" customHeight="1">
      <c r="A360" s="23">
        <v>7600</v>
      </c>
      <c r="B360" s="8" t="s">
        <v>257</v>
      </c>
      <c r="C360" s="24" t="s">
        <v>1090</v>
      </c>
    </row>
    <row r="361" spans="1:3" ht="45" customHeight="1">
      <c r="A361" s="5">
        <v>761</v>
      </c>
      <c r="B361" s="7" t="s">
        <v>353</v>
      </c>
      <c r="C361" s="17" t="s">
        <v>1091</v>
      </c>
    </row>
    <row r="362" spans="1:3" ht="45" customHeight="1">
      <c r="A362" s="5">
        <v>762</v>
      </c>
      <c r="B362" s="7" t="s">
        <v>258</v>
      </c>
      <c r="C362" s="17" t="s">
        <v>1092</v>
      </c>
    </row>
    <row r="363" spans="1:3" ht="45" customHeight="1">
      <c r="A363" s="23">
        <v>7900</v>
      </c>
      <c r="B363" s="8" t="s">
        <v>259</v>
      </c>
      <c r="C363" s="24" t="s">
        <v>1093</v>
      </c>
    </row>
    <row r="364" spans="1:3" ht="60">
      <c r="A364" s="5">
        <v>791</v>
      </c>
      <c r="B364" s="7" t="s">
        <v>260</v>
      </c>
      <c r="C364" s="21" t="s">
        <v>1094</v>
      </c>
    </row>
    <row r="365" spans="1:3" ht="60">
      <c r="A365" s="5">
        <v>792</v>
      </c>
      <c r="B365" s="7" t="s">
        <v>261</v>
      </c>
      <c r="C365" s="21" t="s">
        <v>1095</v>
      </c>
    </row>
    <row r="366" spans="1:3" ht="60">
      <c r="A366" s="5">
        <v>799</v>
      </c>
      <c r="B366" s="7" t="s">
        <v>262</v>
      </c>
      <c r="C366" s="21" t="s">
        <v>1236</v>
      </c>
    </row>
    <row r="367" spans="1:3" ht="60">
      <c r="A367" s="23">
        <v>8000</v>
      </c>
      <c r="B367" s="8" t="s">
        <v>263</v>
      </c>
      <c r="C367" s="24" t="s">
        <v>1096</v>
      </c>
    </row>
    <row r="368" spans="1:3" ht="45" customHeight="1">
      <c r="A368" s="23">
        <v>8100</v>
      </c>
      <c r="B368" s="8" t="s">
        <v>264</v>
      </c>
      <c r="C368" s="24" t="s">
        <v>1421</v>
      </c>
    </row>
    <row r="369" spans="1:3" ht="45" customHeight="1">
      <c r="A369" s="5">
        <v>811</v>
      </c>
      <c r="B369" s="7" t="s">
        <v>313</v>
      </c>
      <c r="C369" s="21" t="s">
        <v>1097</v>
      </c>
    </row>
    <row r="370" spans="1:3" ht="45" customHeight="1">
      <c r="A370" s="5">
        <v>812</v>
      </c>
      <c r="B370" s="7" t="s">
        <v>265</v>
      </c>
      <c r="C370" s="17" t="s">
        <v>1098</v>
      </c>
    </row>
    <row r="371" spans="1:3" ht="45" customHeight="1">
      <c r="A371" s="5">
        <v>813</v>
      </c>
      <c r="B371" s="7" t="s">
        <v>266</v>
      </c>
      <c r="C371" s="17" t="s">
        <v>1099</v>
      </c>
    </row>
    <row r="372" spans="1:3" ht="105">
      <c r="A372" s="5">
        <v>814</v>
      </c>
      <c r="B372" s="7" t="s">
        <v>267</v>
      </c>
      <c r="C372" s="21" t="s">
        <v>1100</v>
      </c>
    </row>
    <row r="373" spans="1:3" ht="105">
      <c r="A373" s="5">
        <v>815</v>
      </c>
      <c r="B373" s="7" t="s">
        <v>268</v>
      </c>
      <c r="C373" s="21" t="s">
        <v>1237</v>
      </c>
    </row>
    <row r="374" spans="1:3" ht="45" customHeight="1">
      <c r="A374" s="5">
        <v>816</v>
      </c>
      <c r="B374" s="7" t="s">
        <v>269</v>
      </c>
      <c r="C374" s="17" t="s">
        <v>1101</v>
      </c>
    </row>
    <row r="375" spans="1:3" ht="45" customHeight="1">
      <c r="A375" s="23">
        <v>8300</v>
      </c>
      <c r="B375" s="8" t="s">
        <v>270</v>
      </c>
      <c r="C375" s="20" t="s">
        <v>1102</v>
      </c>
    </row>
    <row r="376" spans="1:3" ht="60">
      <c r="A376" s="5">
        <v>831</v>
      </c>
      <c r="B376" s="7" t="s">
        <v>271</v>
      </c>
      <c r="C376" s="21" t="s">
        <v>1390</v>
      </c>
    </row>
    <row r="377" spans="1:3" ht="60">
      <c r="A377" s="5">
        <v>832</v>
      </c>
      <c r="B377" s="7" t="s">
        <v>272</v>
      </c>
      <c r="C377" s="21" t="s">
        <v>1423</v>
      </c>
    </row>
    <row r="378" spans="1:3" ht="60">
      <c r="A378" s="5">
        <v>833</v>
      </c>
      <c r="B378" s="7" t="s">
        <v>273</v>
      </c>
      <c r="C378" s="21" t="s">
        <v>1103</v>
      </c>
    </row>
    <row r="379" spans="1:3" ht="45" customHeight="1">
      <c r="A379" s="5">
        <v>834</v>
      </c>
      <c r="B379" s="7" t="s">
        <v>274</v>
      </c>
      <c r="C379" s="17" t="s">
        <v>1104</v>
      </c>
    </row>
    <row r="380" spans="1:3" ht="45" customHeight="1">
      <c r="A380" s="5">
        <v>835</v>
      </c>
      <c r="B380" s="7" t="s">
        <v>617</v>
      </c>
      <c r="C380" s="17" t="s">
        <v>1105</v>
      </c>
    </row>
    <row r="381" spans="1:3" ht="45" customHeight="1">
      <c r="A381" s="23">
        <v>8500</v>
      </c>
      <c r="B381" s="8" t="s">
        <v>275</v>
      </c>
      <c r="C381" s="20" t="s">
        <v>1106</v>
      </c>
    </row>
    <row r="382" spans="1:3" ht="45" customHeight="1">
      <c r="A382" s="5">
        <v>851</v>
      </c>
      <c r="B382" s="7" t="s">
        <v>276</v>
      </c>
      <c r="C382" s="17" t="s">
        <v>1107</v>
      </c>
    </row>
    <row r="383" spans="1:3" ht="45" customHeight="1">
      <c r="A383" s="5">
        <v>852</v>
      </c>
      <c r="B383" s="7" t="s">
        <v>277</v>
      </c>
      <c r="C383" s="17" t="s">
        <v>1108</v>
      </c>
    </row>
    <row r="384" spans="1:3" ht="45" customHeight="1">
      <c r="A384" s="5">
        <v>853</v>
      </c>
      <c r="B384" s="7" t="s">
        <v>1422</v>
      </c>
      <c r="C384" s="17" t="s">
        <v>1109</v>
      </c>
    </row>
    <row r="385" spans="1:3" ht="60">
      <c r="A385" s="23">
        <v>9000</v>
      </c>
      <c r="B385" s="8" t="s">
        <v>318</v>
      </c>
      <c r="C385" s="24" t="s">
        <v>1110</v>
      </c>
    </row>
    <row r="386" spans="1:3" ht="45" customHeight="1">
      <c r="A386" s="23">
        <v>9100</v>
      </c>
      <c r="B386" s="8" t="s">
        <v>1312</v>
      </c>
      <c r="C386" s="24" t="s">
        <v>1111</v>
      </c>
    </row>
    <row r="387" spans="1:3" ht="45" customHeight="1">
      <c r="A387" s="5">
        <v>911</v>
      </c>
      <c r="B387" s="7" t="s">
        <v>278</v>
      </c>
      <c r="C387" s="17" t="s">
        <v>1112</v>
      </c>
    </row>
    <row r="388" spans="1:3" ht="45" customHeight="1">
      <c r="A388" s="5">
        <v>912</v>
      </c>
      <c r="B388" s="7" t="s">
        <v>354</v>
      </c>
      <c r="C388" s="17" t="s">
        <v>1113</v>
      </c>
    </row>
    <row r="389" spans="1:3" ht="45" customHeight="1">
      <c r="A389" s="5">
        <v>913</v>
      </c>
      <c r="B389" s="7" t="s">
        <v>279</v>
      </c>
      <c r="C389" s="17" t="s">
        <v>1114</v>
      </c>
    </row>
    <row r="390" spans="1:3" ht="45" customHeight="1">
      <c r="A390" s="5">
        <v>914</v>
      </c>
      <c r="B390" s="7" t="s">
        <v>280</v>
      </c>
      <c r="C390" s="17" t="s">
        <v>1115</v>
      </c>
    </row>
    <row r="391" spans="1:3" ht="45" customHeight="1">
      <c r="A391" s="5">
        <v>915</v>
      </c>
      <c r="B391" s="7" t="s">
        <v>281</v>
      </c>
      <c r="C391" s="17" t="s">
        <v>1116</v>
      </c>
    </row>
    <row r="392" spans="1:3" ht="45" customHeight="1">
      <c r="A392" s="5">
        <v>916</v>
      </c>
      <c r="B392" s="7" t="s">
        <v>282</v>
      </c>
      <c r="C392" s="17" t="s">
        <v>1117</v>
      </c>
    </row>
    <row r="393" spans="1:3" ht="45" customHeight="1">
      <c r="A393" s="5">
        <v>917</v>
      </c>
      <c r="B393" s="7" t="s">
        <v>355</v>
      </c>
      <c r="C393" s="17" t="s">
        <v>1118</v>
      </c>
    </row>
    <row r="394" spans="1:3" ht="45" customHeight="1">
      <c r="A394" s="5">
        <v>918</v>
      </c>
      <c r="B394" s="7" t="s">
        <v>283</v>
      </c>
      <c r="C394" s="17" t="s">
        <v>1119</v>
      </c>
    </row>
    <row r="395" spans="1:3" ht="45" customHeight="1">
      <c r="A395" s="23">
        <v>9200</v>
      </c>
      <c r="B395" s="8" t="s">
        <v>1238</v>
      </c>
      <c r="C395" s="24" t="s">
        <v>1120</v>
      </c>
    </row>
    <row r="396" spans="1:3" ht="45" customHeight="1">
      <c r="A396" s="5">
        <v>921</v>
      </c>
      <c r="B396" s="7" t="s">
        <v>287</v>
      </c>
      <c r="C396" s="17" t="s">
        <v>1121</v>
      </c>
    </row>
    <row r="397" spans="1:3" ht="45" customHeight="1">
      <c r="A397" s="5">
        <v>922</v>
      </c>
      <c r="B397" s="7" t="s">
        <v>356</v>
      </c>
      <c r="C397" s="17" t="s">
        <v>1122</v>
      </c>
    </row>
    <row r="398" spans="1:3" ht="45" customHeight="1">
      <c r="A398" s="5">
        <v>923</v>
      </c>
      <c r="B398" s="7" t="s">
        <v>286</v>
      </c>
      <c r="C398" s="17" t="s">
        <v>1123</v>
      </c>
    </row>
    <row r="399" spans="1:3" ht="45" customHeight="1">
      <c r="A399" s="5">
        <v>924</v>
      </c>
      <c r="B399" s="7" t="s">
        <v>288</v>
      </c>
      <c r="C399" s="17" t="s">
        <v>1124</v>
      </c>
    </row>
    <row r="400" spans="1:3" ht="45" customHeight="1">
      <c r="A400" s="5">
        <v>925</v>
      </c>
      <c r="B400" s="7" t="s">
        <v>284</v>
      </c>
      <c r="C400" s="17" t="s">
        <v>1125</v>
      </c>
    </row>
    <row r="401" spans="1:3" ht="45" customHeight="1">
      <c r="A401" s="5">
        <v>926</v>
      </c>
      <c r="B401" s="7" t="s">
        <v>285</v>
      </c>
      <c r="C401" s="17" t="s">
        <v>1126</v>
      </c>
    </row>
    <row r="402" spans="1:3" ht="45" customHeight="1">
      <c r="A402" s="5">
        <v>927</v>
      </c>
      <c r="B402" s="7" t="s">
        <v>357</v>
      </c>
      <c r="C402" s="17" t="s">
        <v>1127</v>
      </c>
    </row>
    <row r="403" spans="1:3" ht="45" customHeight="1">
      <c r="A403" s="5">
        <v>928</v>
      </c>
      <c r="B403" s="7" t="s">
        <v>289</v>
      </c>
      <c r="C403" s="17" t="s">
        <v>1128</v>
      </c>
    </row>
    <row r="404" spans="1:3" ht="45" customHeight="1">
      <c r="A404" s="23">
        <v>9300</v>
      </c>
      <c r="B404" s="8" t="s">
        <v>316</v>
      </c>
      <c r="C404" s="20" t="s">
        <v>1129</v>
      </c>
    </row>
    <row r="405" spans="1:3" ht="45" customHeight="1">
      <c r="A405" s="5">
        <v>931</v>
      </c>
      <c r="B405" s="7" t="s">
        <v>293</v>
      </c>
      <c r="C405" s="17" t="s">
        <v>1130</v>
      </c>
    </row>
    <row r="406" spans="1:3" ht="45" customHeight="1">
      <c r="A406" s="5">
        <v>932</v>
      </c>
      <c r="B406" s="7" t="s">
        <v>314</v>
      </c>
      <c r="C406" s="17" t="s">
        <v>1131</v>
      </c>
    </row>
    <row r="407" spans="1:3" ht="45" customHeight="1">
      <c r="A407" s="23">
        <v>9400</v>
      </c>
      <c r="B407" s="8" t="s">
        <v>317</v>
      </c>
      <c r="C407" s="20" t="s">
        <v>1132</v>
      </c>
    </row>
    <row r="408" spans="1:3" ht="75">
      <c r="A408" s="5">
        <v>941</v>
      </c>
      <c r="B408" s="7" t="s">
        <v>315</v>
      </c>
      <c r="C408" s="21" t="s">
        <v>1133</v>
      </c>
    </row>
    <row r="409" spans="1:3" ht="75">
      <c r="A409" s="5">
        <v>942</v>
      </c>
      <c r="B409" s="7" t="s">
        <v>290</v>
      </c>
      <c r="C409" s="21" t="s">
        <v>1134</v>
      </c>
    </row>
    <row r="410" spans="1:3" ht="45" customHeight="1">
      <c r="A410" s="23">
        <v>9500</v>
      </c>
      <c r="B410" s="8" t="s">
        <v>291</v>
      </c>
      <c r="C410" s="24" t="s">
        <v>1135</v>
      </c>
    </row>
    <row r="411" spans="1:3" ht="60">
      <c r="A411" s="5">
        <v>951</v>
      </c>
      <c r="B411" s="7" t="s">
        <v>292</v>
      </c>
      <c r="C411" s="21" t="s">
        <v>1136</v>
      </c>
    </row>
    <row r="412" spans="1:3" ht="60">
      <c r="A412" s="5">
        <v>952</v>
      </c>
      <c r="B412" s="7" t="s">
        <v>294</v>
      </c>
      <c r="C412" s="21" t="s">
        <v>1137</v>
      </c>
    </row>
    <row r="413" spans="1:3" ht="45" customHeight="1">
      <c r="A413" s="23">
        <v>9600</v>
      </c>
      <c r="B413" s="8" t="s">
        <v>295</v>
      </c>
      <c r="C413" s="20" t="s">
        <v>1138</v>
      </c>
    </row>
    <row r="414" spans="1:3" ht="45" customHeight="1">
      <c r="A414" s="5">
        <v>961</v>
      </c>
      <c r="B414" s="7" t="s">
        <v>296</v>
      </c>
      <c r="C414" s="17" t="s">
        <v>1139</v>
      </c>
    </row>
    <row r="415" spans="1:3" ht="45" customHeight="1">
      <c r="A415" s="5">
        <v>962</v>
      </c>
      <c r="B415" s="7" t="s">
        <v>297</v>
      </c>
      <c r="C415" s="17" t="s">
        <v>1140</v>
      </c>
    </row>
    <row r="416" spans="1:3" ht="60">
      <c r="A416" s="23">
        <v>9900</v>
      </c>
      <c r="B416" s="8" t="s">
        <v>298</v>
      </c>
      <c r="C416" s="24" t="s">
        <v>1141</v>
      </c>
    </row>
    <row r="417" spans="1:3" ht="60">
      <c r="A417" s="5">
        <v>991</v>
      </c>
      <c r="B417" s="7" t="s">
        <v>299</v>
      </c>
      <c r="C417" s="21" t="s">
        <v>1141</v>
      </c>
    </row>
  </sheetData>
  <sheetProtection password="CC49" sheet="1" objects="1" scenarios="1"/>
  <pageMargins left="1.1023622047244095" right="0.31496062992125984" top="0.59055118110236227" bottom="0.59055118110236227" header="0.31496062992125984" footer="0.31496062992125984"/>
  <pageSetup scale="70" orientation="landscape" r:id="rId1"/>
  <headerFooter>
    <oddHeader>&amp;CCLASIFICADOR POR OBJETO DEL GASTO 2012
MUNICIPIO DE JAMAY, JALISCO</oddHeader>
    <oddFooter>&amp;CPágina &amp;P de &amp;N</oddFooter>
  </headerFooter>
  <legacyDrawing r:id="rId2"/>
  <tableParts count="1">
    <tablePart r:id="rId3"/>
  </tableParts>
</worksheet>
</file>

<file path=xl/worksheets/sheet13.xml><?xml version="1.0" encoding="utf-8"?>
<worksheet xmlns="http://schemas.openxmlformats.org/spreadsheetml/2006/main" xmlns:r="http://schemas.openxmlformats.org/officeDocument/2006/relationships">
  <sheetPr codeName="Hoja12">
    <tabColor theme="6" tint="-0.249977111117893"/>
  </sheetPr>
  <dimension ref="A1:D4"/>
  <sheetViews>
    <sheetView workbookViewId="0">
      <pane ySplit="1" topLeftCell="A2" activePane="bottomLeft" state="frozen"/>
      <selection pane="bottomLeft" sqref="A1:XFD1048576"/>
    </sheetView>
  </sheetViews>
  <sheetFormatPr baseColWidth="10" defaultColWidth="0" defaultRowHeight="15" zeroHeight="1"/>
  <cols>
    <col min="1" max="1" width="5.140625" style="5" customWidth="1"/>
    <col min="2" max="2" width="55" style="7" customWidth="1"/>
    <col min="3" max="3" width="99.85546875" style="3" customWidth="1"/>
    <col min="4" max="4" width="0.140625" style="3" customWidth="1"/>
    <col min="5" max="16384" width="11.42578125" style="3" hidden="1"/>
  </cols>
  <sheetData>
    <row r="1" spans="1:3" s="2" customFormat="1" ht="30" customHeight="1">
      <c r="A1" s="15" t="s">
        <v>615</v>
      </c>
      <c r="B1" s="16" t="s">
        <v>616</v>
      </c>
      <c r="C1" s="16" t="s">
        <v>677</v>
      </c>
    </row>
    <row r="2" spans="1:3" ht="60" customHeight="1">
      <c r="A2" s="4">
        <v>1</v>
      </c>
      <c r="B2" s="9" t="s">
        <v>642</v>
      </c>
      <c r="C2" s="17" t="s">
        <v>679</v>
      </c>
    </row>
    <row r="3" spans="1:3" ht="60" customHeight="1">
      <c r="A3" s="4">
        <v>2</v>
      </c>
      <c r="B3" s="9" t="s">
        <v>643</v>
      </c>
      <c r="C3" s="17" t="s">
        <v>680</v>
      </c>
    </row>
    <row r="4" spans="1:3" ht="60" customHeight="1">
      <c r="A4" s="5">
        <v>3</v>
      </c>
      <c r="B4" s="7" t="s">
        <v>1142</v>
      </c>
      <c r="C4" s="17" t="s">
        <v>681</v>
      </c>
    </row>
  </sheetData>
  <sheetProtection password="CC49" sheet="1" objects="1" scenarios="1"/>
  <pageMargins left="1.1023622047244095" right="0.31496062992125984" top="0.74803149606299213" bottom="0.74803149606299213" header="0.31496062992125984" footer="0.31496062992125984"/>
  <pageSetup paperSize="5" orientation="landscape" r:id="rId1"/>
  <headerFooter>
    <oddFooter>&amp;CPágina &amp;P de &amp;N&amp;RFecha &amp;D</oddFooter>
  </headerFooter>
  <legacyDrawing r:id="rId2"/>
  <tableParts count="1">
    <tablePart r:id="rId3"/>
  </tableParts>
</worksheet>
</file>

<file path=xl/worksheets/sheet14.xml><?xml version="1.0" encoding="utf-8"?>
<worksheet xmlns="http://schemas.openxmlformats.org/spreadsheetml/2006/main" xmlns:r="http://schemas.openxmlformats.org/officeDocument/2006/relationships">
  <sheetPr codeName="Hoja14">
    <tabColor theme="3" tint="0.39997558519241921"/>
  </sheetPr>
  <dimension ref="A1:E85"/>
  <sheetViews>
    <sheetView workbookViewId="0">
      <pane ySplit="1" topLeftCell="A35" activePane="bottomLeft" state="frozen"/>
      <selection pane="bottomLeft" activeCell="B37" sqref="B37"/>
    </sheetView>
  </sheetViews>
  <sheetFormatPr baseColWidth="10" defaultColWidth="0" defaultRowHeight="15" zeroHeight="1"/>
  <cols>
    <col min="1" max="1" width="5" style="41" customWidth="1"/>
    <col min="2" max="2" width="55" style="7" customWidth="1"/>
    <col min="3" max="3" width="99.85546875" style="3" hidden="1" customWidth="1"/>
    <col min="4" max="4" width="0.28515625" style="3" customWidth="1"/>
    <col min="5" max="5" width="0" style="3" hidden="1" customWidth="1"/>
    <col min="6" max="16384" width="11.42578125" style="3" hidden="1"/>
  </cols>
  <sheetData>
    <row r="1" spans="1:3" s="2" customFormat="1" ht="37.5" customHeight="1">
      <c r="A1" s="39" t="s">
        <v>750</v>
      </c>
      <c r="B1" s="19" t="s">
        <v>616</v>
      </c>
      <c r="C1" s="18" t="s">
        <v>677</v>
      </c>
    </row>
    <row r="2" spans="1:3" ht="45" customHeight="1">
      <c r="A2" s="46">
        <v>100</v>
      </c>
      <c r="B2" s="6" t="s">
        <v>741</v>
      </c>
      <c r="C2" s="17"/>
    </row>
    <row r="3" spans="1:3" ht="45" customHeight="1">
      <c r="A3" s="40">
        <v>101</v>
      </c>
      <c r="B3" s="9" t="s">
        <v>876</v>
      </c>
      <c r="C3" s="17"/>
    </row>
    <row r="4" spans="1:3" ht="45" customHeight="1">
      <c r="A4" s="40">
        <v>102</v>
      </c>
      <c r="B4" s="10" t="s">
        <v>545</v>
      </c>
      <c r="C4" s="17"/>
    </row>
    <row r="5" spans="1:3" ht="45" customHeight="1">
      <c r="A5" s="40">
        <v>103</v>
      </c>
      <c r="B5" s="7" t="s">
        <v>644</v>
      </c>
      <c r="C5" s="17"/>
    </row>
    <row r="6" spans="1:3" ht="45" customHeight="1">
      <c r="A6" s="40">
        <v>104</v>
      </c>
      <c r="B6" s="7" t="s">
        <v>952</v>
      </c>
      <c r="C6" s="17"/>
    </row>
    <row r="7" spans="1:3" ht="45" customHeight="1">
      <c r="A7" s="40">
        <v>105</v>
      </c>
      <c r="B7" s="7" t="s">
        <v>953</v>
      </c>
      <c r="C7" s="17"/>
    </row>
    <row r="8" spans="1:3" ht="45" customHeight="1">
      <c r="A8" s="40">
        <v>106</v>
      </c>
      <c r="B8" s="7" t="s">
        <v>923</v>
      </c>
      <c r="C8" s="17"/>
    </row>
    <row r="9" spans="1:3" ht="45" customHeight="1">
      <c r="A9" s="40">
        <v>199</v>
      </c>
      <c r="B9" s="7" t="s">
        <v>742</v>
      </c>
      <c r="C9" s="17"/>
    </row>
    <row r="10" spans="1:3" ht="45" customHeight="1">
      <c r="A10" s="46">
        <v>200</v>
      </c>
      <c r="B10" s="6" t="s">
        <v>367</v>
      </c>
      <c r="C10" s="17"/>
    </row>
    <row r="11" spans="1:3" ht="45" customHeight="1">
      <c r="A11" s="40">
        <v>201</v>
      </c>
      <c r="B11" s="9" t="s">
        <v>1424</v>
      </c>
      <c r="C11" s="17"/>
    </row>
    <row r="12" spans="1:3" ht="45" customHeight="1">
      <c r="A12" s="40">
        <v>202</v>
      </c>
      <c r="B12" s="9" t="s">
        <v>1425</v>
      </c>
      <c r="C12" s="17"/>
    </row>
    <row r="13" spans="1:3" ht="45" customHeight="1">
      <c r="A13" s="40">
        <v>203</v>
      </c>
      <c r="B13" s="9" t="s">
        <v>1426</v>
      </c>
      <c r="C13" s="17"/>
    </row>
    <row r="14" spans="1:3" ht="45" customHeight="1">
      <c r="A14" s="40">
        <v>204</v>
      </c>
      <c r="B14" s="9" t="s">
        <v>1427</v>
      </c>
      <c r="C14" s="17"/>
    </row>
    <row r="15" spans="1:3" ht="45" customHeight="1">
      <c r="A15" s="40">
        <v>205</v>
      </c>
      <c r="B15" s="9" t="s">
        <v>1428</v>
      </c>
      <c r="C15" s="17"/>
    </row>
    <row r="16" spans="1:3" ht="45" customHeight="1">
      <c r="A16" s="40">
        <v>206</v>
      </c>
      <c r="B16" s="9" t="s">
        <v>1429</v>
      </c>
      <c r="C16" s="17"/>
    </row>
    <row r="17" spans="1:3" ht="45" customHeight="1">
      <c r="A17" s="40">
        <v>207</v>
      </c>
      <c r="B17" s="9" t="s">
        <v>1430</v>
      </c>
      <c r="C17" s="17"/>
    </row>
    <row r="18" spans="1:3" ht="45" customHeight="1">
      <c r="A18" s="40">
        <v>208</v>
      </c>
      <c r="B18" s="9" t="s">
        <v>1431</v>
      </c>
      <c r="C18" s="17"/>
    </row>
    <row r="19" spans="1:3" ht="45" customHeight="1">
      <c r="A19" s="40">
        <v>209</v>
      </c>
      <c r="B19" s="9" t="s">
        <v>1432</v>
      </c>
      <c r="C19" s="17"/>
    </row>
    <row r="20" spans="1:3" ht="45" customHeight="1">
      <c r="A20" s="40">
        <v>210</v>
      </c>
      <c r="B20" s="9" t="s">
        <v>1433</v>
      </c>
      <c r="C20" s="17"/>
    </row>
    <row r="21" spans="1:3" ht="45" customHeight="1">
      <c r="A21" s="40">
        <v>211</v>
      </c>
      <c r="B21" s="9" t="s">
        <v>1434</v>
      </c>
      <c r="C21" s="17"/>
    </row>
    <row r="22" spans="1:3" ht="45" customHeight="1">
      <c r="A22" s="40">
        <v>212</v>
      </c>
      <c r="B22" s="9" t="s">
        <v>1435</v>
      </c>
      <c r="C22" s="17"/>
    </row>
    <row r="23" spans="1:3" ht="45" customHeight="1">
      <c r="A23" s="40">
        <v>213</v>
      </c>
      <c r="B23" s="9" t="s">
        <v>1436</v>
      </c>
      <c r="C23" s="17"/>
    </row>
    <row r="24" spans="1:3" ht="45" customHeight="1">
      <c r="A24" s="40">
        <v>214</v>
      </c>
      <c r="B24" s="9" t="s">
        <v>1437</v>
      </c>
      <c r="C24" s="17"/>
    </row>
    <row r="25" spans="1:3" ht="45" customHeight="1">
      <c r="A25" s="40">
        <v>215</v>
      </c>
      <c r="B25" s="9" t="s">
        <v>1438</v>
      </c>
      <c r="C25" s="17"/>
    </row>
    <row r="26" spans="1:3" ht="45" customHeight="1">
      <c r="A26" s="40">
        <v>216</v>
      </c>
      <c r="B26" s="9" t="s">
        <v>1439</v>
      </c>
      <c r="C26" s="17"/>
    </row>
    <row r="27" spans="1:3" ht="45" customHeight="1">
      <c r="A27" s="40">
        <v>217</v>
      </c>
      <c r="B27" s="9" t="s">
        <v>1440</v>
      </c>
      <c r="C27" s="17"/>
    </row>
    <row r="28" spans="1:3" ht="45" customHeight="1">
      <c r="A28" s="40">
        <v>218</v>
      </c>
      <c r="B28" s="9" t="s">
        <v>1441</v>
      </c>
      <c r="C28" s="17"/>
    </row>
    <row r="29" spans="1:3" ht="45" customHeight="1">
      <c r="A29" s="40">
        <v>219</v>
      </c>
      <c r="B29" s="9" t="s">
        <v>1442</v>
      </c>
      <c r="C29" s="17"/>
    </row>
    <row r="30" spans="1:3" ht="45" customHeight="1">
      <c r="A30" s="40">
        <v>220</v>
      </c>
      <c r="B30" s="9" t="s">
        <v>1443</v>
      </c>
      <c r="C30" s="17"/>
    </row>
    <row r="31" spans="1:3" ht="45" customHeight="1">
      <c r="A31" s="40">
        <v>221</v>
      </c>
      <c r="B31" s="9" t="s">
        <v>1444</v>
      </c>
      <c r="C31" s="17"/>
    </row>
    <row r="32" spans="1:3" ht="45" customHeight="1">
      <c r="A32" s="40">
        <v>222</v>
      </c>
      <c r="B32" s="9" t="s">
        <v>1445</v>
      </c>
      <c r="C32" s="17"/>
    </row>
    <row r="33" spans="1:3" ht="45" customHeight="1">
      <c r="A33" s="40">
        <v>223</v>
      </c>
      <c r="B33" s="9" t="s">
        <v>1446</v>
      </c>
      <c r="C33" s="17"/>
    </row>
    <row r="34" spans="1:3" ht="45" customHeight="1">
      <c r="A34" s="40">
        <v>224</v>
      </c>
      <c r="B34" s="9" t="s">
        <v>1447</v>
      </c>
      <c r="C34" s="17"/>
    </row>
    <row r="35" spans="1:3" ht="45" customHeight="1">
      <c r="A35" s="40">
        <v>225</v>
      </c>
      <c r="B35" s="9" t="s">
        <v>1448</v>
      </c>
      <c r="C35" s="17"/>
    </row>
    <row r="36" spans="1:3" ht="45" customHeight="1">
      <c r="A36" s="40">
        <v>226</v>
      </c>
      <c r="B36" s="9" t="s">
        <v>1449</v>
      </c>
      <c r="C36" s="17"/>
    </row>
    <row r="37" spans="1:3" ht="45" customHeight="1">
      <c r="A37" s="40">
        <v>227</v>
      </c>
      <c r="B37" s="9" t="s">
        <v>1450</v>
      </c>
      <c r="C37" s="17"/>
    </row>
    <row r="38" spans="1:3" ht="45" customHeight="1">
      <c r="A38" s="40">
        <v>228</v>
      </c>
      <c r="B38" s="9" t="s">
        <v>1451</v>
      </c>
      <c r="C38" s="17"/>
    </row>
    <row r="39" spans="1:3" ht="45" customHeight="1">
      <c r="A39" s="45">
        <v>300</v>
      </c>
      <c r="B39" s="38" t="s">
        <v>743</v>
      </c>
      <c r="C39" s="17"/>
    </row>
    <row r="40" spans="1:3" ht="45" customHeight="1">
      <c r="A40" s="41">
        <v>301</v>
      </c>
      <c r="B40" s="44" t="s">
        <v>954</v>
      </c>
      <c r="C40" s="17"/>
    </row>
    <row r="41" spans="1:3" ht="45" customHeight="1">
      <c r="A41" s="41">
        <v>302</v>
      </c>
      <c r="B41" s="44" t="s">
        <v>1364</v>
      </c>
      <c r="C41" s="17"/>
    </row>
    <row r="42" spans="1:3" ht="45" customHeight="1">
      <c r="A42" s="41">
        <v>303</v>
      </c>
      <c r="B42" s="44" t="s">
        <v>956</v>
      </c>
      <c r="C42" s="17"/>
    </row>
    <row r="43" spans="1:3" ht="45" customHeight="1">
      <c r="A43" s="41">
        <v>304</v>
      </c>
      <c r="B43" s="44" t="s">
        <v>957</v>
      </c>
      <c r="C43" s="17"/>
    </row>
    <row r="44" spans="1:3" ht="45" customHeight="1">
      <c r="A44" s="41">
        <v>305</v>
      </c>
      <c r="B44" s="44" t="s">
        <v>958</v>
      </c>
      <c r="C44" s="17"/>
    </row>
    <row r="45" spans="1:3" ht="45" customHeight="1">
      <c r="A45" s="41">
        <v>306</v>
      </c>
      <c r="B45" s="44" t="s">
        <v>959</v>
      </c>
      <c r="C45" s="17"/>
    </row>
    <row r="46" spans="1:3" ht="45" customHeight="1">
      <c r="A46" s="41">
        <v>307</v>
      </c>
      <c r="B46" s="44" t="s">
        <v>960</v>
      </c>
      <c r="C46" s="17"/>
    </row>
    <row r="47" spans="1:3" ht="45" customHeight="1">
      <c r="A47" s="41">
        <v>308</v>
      </c>
      <c r="B47" s="44" t="s">
        <v>1365</v>
      </c>
      <c r="C47" s="17"/>
    </row>
    <row r="48" spans="1:3" ht="45" customHeight="1">
      <c r="A48" s="41">
        <v>309</v>
      </c>
      <c r="B48" s="44" t="s">
        <v>962</v>
      </c>
      <c r="C48" s="17"/>
    </row>
    <row r="49" spans="1:3" ht="45" customHeight="1">
      <c r="A49" s="41">
        <v>310</v>
      </c>
      <c r="B49" s="44" t="s">
        <v>963</v>
      </c>
      <c r="C49" s="17"/>
    </row>
    <row r="50" spans="1:3" ht="45" customHeight="1">
      <c r="A50" s="41">
        <v>311</v>
      </c>
      <c r="B50" s="44" t="s">
        <v>964</v>
      </c>
      <c r="C50" s="17"/>
    </row>
    <row r="51" spans="1:3" ht="45" customHeight="1">
      <c r="A51" s="41">
        <v>312</v>
      </c>
      <c r="B51" s="44" t="s">
        <v>965</v>
      </c>
      <c r="C51" s="17"/>
    </row>
    <row r="52" spans="1:3" ht="45" customHeight="1">
      <c r="A52" s="41">
        <v>313</v>
      </c>
      <c r="B52" s="44" t="s">
        <v>966</v>
      </c>
      <c r="C52" s="17"/>
    </row>
    <row r="53" spans="1:3" ht="45" customHeight="1">
      <c r="A53" s="41">
        <v>314</v>
      </c>
      <c r="B53" s="44" t="s">
        <v>967</v>
      </c>
      <c r="C53" s="17"/>
    </row>
    <row r="54" spans="1:3" ht="45" customHeight="1">
      <c r="A54" s="41">
        <v>315</v>
      </c>
      <c r="B54" s="44" t="s">
        <v>968</v>
      </c>
      <c r="C54" s="17"/>
    </row>
    <row r="55" spans="1:3" ht="45" customHeight="1">
      <c r="A55" s="41">
        <v>316</v>
      </c>
      <c r="B55" s="44" t="s">
        <v>969</v>
      </c>
      <c r="C55" s="17"/>
    </row>
    <row r="56" spans="1:3" ht="45" customHeight="1">
      <c r="A56" s="41">
        <v>317</v>
      </c>
      <c r="B56" s="44" t="s">
        <v>970</v>
      </c>
      <c r="C56" s="17"/>
    </row>
    <row r="57" spans="1:3" ht="45" customHeight="1">
      <c r="A57" s="41">
        <v>399</v>
      </c>
      <c r="B57" s="44" t="s">
        <v>971</v>
      </c>
      <c r="C57" s="17"/>
    </row>
    <row r="58" spans="1:3" ht="45" customHeight="1">
      <c r="A58" s="45">
        <v>400</v>
      </c>
      <c r="B58" s="8" t="s">
        <v>744</v>
      </c>
      <c r="C58" s="17"/>
    </row>
    <row r="59" spans="1:3" ht="45" customHeight="1">
      <c r="A59" s="77">
        <v>401</v>
      </c>
      <c r="B59" s="78" t="s">
        <v>1145</v>
      </c>
      <c r="C59" s="17"/>
    </row>
    <row r="60" spans="1:3" ht="45" customHeight="1">
      <c r="A60" s="77">
        <v>402</v>
      </c>
      <c r="B60" s="78" t="s">
        <v>1146</v>
      </c>
      <c r="C60" s="17"/>
    </row>
    <row r="61" spans="1:3" ht="45" customHeight="1">
      <c r="A61" s="77">
        <v>403</v>
      </c>
      <c r="B61" s="78" t="s">
        <v>1147</v>
      </c>
      <c r="C61" s="17"/>
    </row>
    <row r="62" spans="1:3" ht="45" customHeight="1">
      <c r="A62" s="77">
        <v>404</v>
      </c>
      <c r="B62" s="7" t="s">
        <v>1366</v>
      </c>
      <c r="C62" s="17"/>
    </row>
    <row r="63" spans="1:3" ht="45" customHeight="1">
      <c r="A63" s="77">
        <v>405</v>
      </c>
      <c r="B63" s="7" t="s">
        <v>1149</v>
      </c>
      <c r="C63" s="17"/>
    </row>
    <row r="64" spans="1:3" ht="45" customHeight="1">
      <c r="A64" s="77">
        <v>406</v>
      </c>
      <c r="B64" s="78" t="s">
        <v>1150</v>
      </c>
      <c r="C64" s="17"/>
    </row>
    <row r="65" spans="1:3" ht="45" customHeight="1">
      <c r="A65" s="77">
        <v>407</v>
      </c>
      <c r="B65" s="7" t="s">
        <v>1367</v>
      </c>
      <c r="C65" s="17"/>
    </row>
    <row r="66" spans="1:3" ht="45" customHeight="1">
      <c r="A66" s="41">
        <v>499</v>
      </c>
      <c r="B66" s="7" t="s">
        <v>1152</v>
      </c>
      <c r="C66" s="17"/>
    </row>
    <row r="67" spans="1:3" ht="45" customHeight="1">
      <c r="A67" s="45">
        <v>500</v>
      </c>
      <c r="B67" s="8" t="s">
        <v>745</v>
      </c>
      <c r="C67" s="17"/>
    </row>
    <row r="68" spans="1:3" ht="45" customHeight="1">
      <c r="A68" s="41">
        <v>501</v>
      </c>
      <c r="B68" s="7" t="s">
        <v>747</v>
      </c>
      <c r="C68" s="17"/>
    </row>
    <row r="69" spans="1:3" ht="45" customHeight="1">
      <c r="A69" s="41">
        <v>502</v>
      </c>
      <c r="B69" s="7" t="s">
        <v>746</v>
      </c>
      <c r="C69" s="17"/>
    </row>
    <row r="70" spans="1:3" ht="45" customHeight="1">
      <c r="A70" s="41">
        <v>503</v>
      </c>
      <c r="B70" s="7" t="s">
        <v>748</v>
      </c>
      <c r="C70" s="17"/>
    </row>
    <row r="71" spans="1:3" ht="45" customHeight="1">
      <c r="A71" s="41">
        <v>599</v>
      </c>
      <c r="B71" s="7" t="s">
        <v>976</v>
      </c>
      <c r="C71" s="17"/>
    </row>
    <row r="72" spans="1:3" ht="45" customHeight="1">
      <c r="A72" s="45">
        <v>900</v>
      </c>
      <c r="B72" s="8" t="s">
        <v>749</v>
      </c>
      <c r="C72" s="17"/>
    </row>
    <row r="73" spans="1:3" ht="45" customHeight="1">
      <c r="A73" s="41">
        <v>901</v>
      </c>
      <c r="B73" s="7" t="s">
        <v>972</v>
      </c>
      <c r="C73" s="17"/>
    </row>
    <row r="74" spans="1:3" ht="45" customHeight="1">
      <c r="A74" s="41">
        <v>902</v>
      </c>
      <c r="B74" s="7" t="s">
        <v>973</v>
      </c>
      <c r="C74" s="17"/>
    </row>
    <row r="75" spans="1:3" ht="45" customHeight="1">
      <c r="A75" s="41">
        <v>903</v>
      </c>
      <c r="B75" s="7" t="s">
        <v>974</v>
      </c>
      <c r="C75" s="17"/>
    </row>
    <row r="76" spans="1:3" ht="45" customHeight="1">
      <c r="A76" s="41">
        <v>904</v>
      </c>
      <c r="B76" s="7" t="s">
        <v>975</v>
      </c>
      <c r="C76" s="17"/>
    </row>
    <row r="77" spans="1:3" ht="45" customHeight="1">
      <c r="A77" s="41">
        <v>999</v>
      </c>
      <c r="B77" s="7" t="s">
        <v>742</v>
      </c>
      <c r="C77" s="17"/>
    </row>
    <row r="78" spans="1:3" hidden="1"/>
    <row r="79" spans="1:3" hidden="1"/>
    <row r="80" spans="1:3" hidden="1"/>
    <row r="81" hidden="1"/>
    <row r="82" hidden="1"/>
    <row r="83" hidden="1"/>
    <row r="84" hidden="1"/>
    <row r="85" hidden="1"/>
  </sheetData>
  <sheetProtection password="CC49" sheet="1" objects="1" scenarios="1"/>
  <pageMargins left="1.1023622047244095" right="0.31496062992125984" top="0.74803149606299213" bottom="0.74803149606299213" header="0.31496062992125984" footer="0.31496062992125984"/>
  <pageSetup paperSize="5" orientation="portrait" r:id="rId1"/>
  <headerFooter>
    <oddFooter>&amp;CPágina &amp;P de &amp;N&amp;RFecha &amp;D</oddFooter>
  </headerFooter>
  <legacyDrawing r:id="rId2"/>
  <tableParts count="1">
    <tablePart r:id="rId3"/>
  </tableParts>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Hoja2">
    <tabColor rgb="FFA15517"/>
  </sheetPr>
  <dimension ref="A1:K118"/>
  <sheetViews>
    <sheetView workbookViewId="0">
      <selection activeCell="C4" sqref="C4"/>
    </sheetView>
  </sheetViews>
  <sheetFormatPr baseColWidth="10" defaultColWidth="0" defaultRowHeight="15" zeroHeight="1"/>
  <cols>
    <col min="1" max="1" width="5.7109375" style="265" customWidth="1"/>
    <col min="2" max="2" width="32.85546875" style="262" customWidth="1"/>
    <col min="3" max="3" width="14.28515625" style="263" customWidth="1"/>
    <col min="4" max="4" width="11.7109375" style="264" bestFit="1" customWidth="1"/>
    <col min="5" max="10" width="11.42578125" style="262" customWidth="1"/>
    <col min="11" max="11" width="0.140625" customWidth="1"/>
    <col min="12" max="16384" width="11.42578125" hidden="1"/>
  </cols>
  <sheetData>
    <row r="1" spans="1:10" s="280" customFormat="1" ht="21">
      <c r="A1" s="519" t="s">
        <v>1297</v>
      </c>
      <c r="B1" s="519"/>
      <c r="C1" s="519"/>
      <c r="D1" s="519"/>
      <c r="E1" s="519"/>
      <c r="F1" s="519"/>
      <c r="G1" s="519"/>
      <c r="H1" s="519"/>
      <c r="I1" s="519"/>
      <c r="J1" s="519"/>
    </row>
    <row r="2" spans="1:10" ht="3.75" customHeight="1"/>
    <row r="3" spans="1:10" s="257" customFormat="1">
      <c r="A3" s="255" t="s">
        <v>1304</v>
      </c>
      <c r="B3" s="255" t="s">
        <v>616</v>
      </c>
      <c r="C3" s="260" t="s">
        <v>1378</v>
      </c>
      <c r="D3" s="259" t="s">
        <v>1305</v>
      </c>
      <c r="E3" s="268"/>
      <c r="F3" s="268"/>
      <c r="G3" s="268"/>
      <c r="H3" s="268"/>
      <c r="I3" s="268"/>
      <c r="J3" s="268"/>
    </row>
    <row r="4" spans="1:10" ht="30" customHeight="1">
      <c r="A4" s="266">
        <v>1</v>
      </c>
      <c r="B4" s="267" t="s">
        <v>611</v>
      </c>
      <c r="C4" s="253">
        <f>'I-TI'!D346</f>
        <v>3315400</v>
      </c>
      <c r="D4" s="258">
        <f>'I-TI'!E346</f>
        <v>5.0264653543590609E-2</v>
      </c>
    </row>
    <row r="5" spans="1:10" ht="30" customHeight="1">
      <c r="A5" s="266">
        <v>2</v>
      </c>
      <c r="B5" s="267" t="s">
        <v>583</v>
      </c>
      <c r="C5" s="253">
        <f>'I-TI'!D347</f>
        <v>0</v>
      </c>
      <c r="D5" s="258">
        <f>'I-TI'!E347</f>
        <v>0</v>
      </c>
    </row>
    <row r="6" spans="1:10" ht="30" customHeight="1">
      <c r="A6" s="266">
        <v>3</v>
      </c>
      <c r="B6" s="267" t="s">
        <v>578</v>
      </c>
      <c r="C6" s="253">
        <f>'I-TI'!D348</f>
        <v>0</v>
      </c>
      <c r="D6" s="258">
        <f>'I-TI'!E348</f>
        <v>0</v>
      </c>
    </row>
    <row r="7" spans="1:10" ht="30" customHeight="1">
      <c r="A7" s="266">
        <v>4</v>
      </c>
      <c r="B7" s="267" t="s">
        <v>570</v>
      </c>
      <c r="C7" s="253">
        <f>'I-TI'!D349</f>
        <v>4756770</v>
      </c>
      <c r="D7" s="258">
        <f>'I-TI'!E349</f>
        <v>7.2117209397522322E-2</v>
      </c>
    </row>
    <row r="8" spans="1:10" ht="30" customHeight="1">
      <c r="A8" s="266">
        <v>5</v>
      </c>
      <c r="B8" s="267" t="s">
        <v>1159</v>
      </c>
      <c r="C8" s="253">
        <f>'I-TI'!D350</f>
        <v>3753500</v>
      </c>
      <c r="D8" s="258">
        <f>'I-TI'!E350</f>
        <v>5.6906671012809121E-2</v>
      </c>
    </row>
    <row r="9" spans="1:10" ht="30" customHeight="1">
      <c r="A9" s="266">
        <v>6</v>
      </c>
      <c r="B9" s="267" t="s">
        <v>1161</v>
      </c>
      <c r="C9" s="253">
        <f>'I-TI'!D351</f>
        <v>11307901</v>
      </c>
      <c r="D9" s="258">
        <f>'I-TI'!E351</f>
        <v>0.1714386578000307</v>
      </c>
    </row>
    <row r="10" spans="1:10" ht="30" customHeight="1">
      <c r="A10" s="266">
        <v>7</v>
      </c>
      <c r="B10" s="267" t="s">
        <v>1245</v>
      </c>
      <c r="C10" s="253">
        <f>'I-TI'!D352</f>
        <v>0</v>
      </c>
      <c r="D10" s="258">
        <f>'I-TI'!E352</f>
        <v>0</v>
      </c>
    </row>
    <row r="11" spans="1:10" ht="30" customHeight="1">
      <c r="A11" s="266">
        <v>8</v>
      </c>
      <c r="B11" s="267" t="s">
        <v>263</v>
      </c>
      <c r="C11" s="253">
        <f>'I-TI'!D353</f>
        <v>36575305</v>
      </c>
      <c r="D11" s="258">
        <f>'I-TI'!E353</f>
        <v>0.55451681066422065</v>
      </c>
    </row>
    <row r="12" spans="1:10" ht="30" customHeight="1">
      <c r="A12" s="266">
        <v>9</v>
      </c>
      <c r="B12" s="267" t="s">
        <v>361</v>
      </c>
      <c r="C12" s="253">
        <f>'I-TI'!D354</f>
        <v>0</v>
      </c>
      <c r="D12" s="258">
        <f>'I-TI'!E354</f>
        <v>0</v>
      </c>
    </row>
    <row r="13" spans="1:10" ht="30" customHeight="1">
      <c r="A13" s="266">
        <v>0</v>
      </c>
      <c r="B13" s="267" t="s">
        <v>1169</v>
      </c>
      <c r="C13" s="253">
        <f>'I-TI'!D355</f>
        <v>6249999</v>
      </c>
      <c r="D13" s="258">
        <f>'I-TI'!E355</f>
        <v>9.4755997581826554E-2</v>
      </c>
    </row>
    <row r="14" spans="1:10">
      <c r="A14" s="269"/>
      <c r="B14" s="270" t="s">
        <v>739</v>
      </c>
      <c r="C14" s="271">
        <f>SUBTOTAL(109,C4:C13)</f>
        <v>65958875</v>
      </c>
      <c r="D14" s="272">
        <f>'I-TI'!E356</f>
        <v>0.99999999999999989</v>
      </c>
    </row>
    <row r="15" spans="1:10"/>
    <row r="16" spans="1:10" ht="21">
      <c r="A16" s="519" t="s">
        <v>1298</v>
      </c>
      <c r="B16" s="519"/>
      <c r="C16" s="519"/>
      <c r="D16" s="519"/>
      <c r="E16" s="519"/>
      <c r="F16" s="519"/>
      <c r="G16" s="519"/>
      <c r="H16" s="519"/>
      <c r="I16" s="519"/>
      <c r="J16" s="519"/>
    </row>
    <row r="17" spans="1:10" ht="3.75" customHeight="1">
      <c r="B17" s="261"/>
    </row>
    <row r="18" spans="1:10" s="257" customFormat="1">
      <c r="A18" s="255" t="s">
        <v>1306</v>
      </c>
      <c r="B18" s="255" t="s">
        <v>616</v>
      </c>
      <c r="C18" s="260" t="s">
        <v>1378</v>
      </c>
      <c r="D18" s="259" t="s">
        <v>1305</v>
      </c>
      <c r="E18" s="268"/>
      <c r="F18" s="268"/>
      <c r="G18" s="268"/>
      <c r="H18" s="268"/>
      <c r="I18" s="268"/>
      <c r="J18" s="268"/>
    </row>
    <row r="19" spans="1:10" ht="18.75" customHeight="1">
      <c r="A19" s="266">
        <v>1</v>
      </c>
      <c r="B19" s="93" t="s">
        <v>611</v>
      </c>
      <c r="C19" s="253">
        <f>'I-TI'!D359</f>
        <v>3315400</v>
      </c>
      <c r="D19" s="258">
        <f>'I-TI'!E359</f>
        <v>5.0264653543590609E-2</v>
      </c>
    </row>
    <row r="20" spans="1:10" ht="18.75" customHeight="1">
      <c r="A20" s="266">
        <v>2</v>
      </c>
      <c r="B20" s="93" t="s">
        <v>1296</v>
      </c>
      <c r="C20" s="253">
        <f>'I-TI'!D360</f>
        <v>0</v>
      </c>
      <c r="D20" s="258">
        <f>'I-TI'!E360</f>
        <v>0</v>
      </c>
    </row>
    <row r="21" spans="1:10" ht="18.75" customHeight="1">
      <c r="A21" s="266">
        <v>3</v>
      </c>
      <c r="B21" s="93" t="s">
        <v>570</v>
      </c>
      <c r="C21" s="253">
        <f>'I-TI'!D361</f>
        <v>4756770</v>
      </c>
      <c r="D21" s="258">
        <f>'I-TI'!E361</f>
        <v>7.2117209397522322E-2</v>
      </c>
    </row>
    <row r="22" spans="1:10" ht="18.75" customHeight="1">
      <c r="A22" s="266">
        <v>4</v>
      </c>
      <c r="B22" s="93" t="s">
        <v>1159</v>
      </c>
      <c r="C22" s="253">
        <f>'I-TI'!D362</f>
        <v>3753500</v>
      </c>
      <c r="D22" s="258">
        <f>'I-TI'!E362</f>
        <v>5.6906671012809121E-2</v>
      </c>
    </row>
    <row r="23" spans="1:10" ht="18.75" customHeight="1">
      <c r="A23" s="266">
        <v>5</v>
      </c>
      <c r="B23" s="93" t="s">
        <v>1161</v>
      </c>
      <c r="C23" s="253">
        <f>'I-TI'!D363</f>
        <v>17557900</v>
      </c>
      <c r="D23" s="258">
        <f>'I-TI'!E363</f>
        <v>0.26619465538185727</v>
      </c>
    </row>
    <row r="24" spans="1:10" ht="18.75" customHeight="1">
      <c r="A24" s="266">
        <v>6</v>
      </c>
      <c r="B24" s="93" t="s">
        <v>264</v>
      </c>
      <c r="C24" s="253">
        <f>'I-TI'!D364</f>
        <v>22189009</v>
      </c>
      <c r="D24" s="258">
        <f>'I-TI'!E364</f>
        <v>0.33640672312861614</v>
      </c>
    </row>
    <row r="25" spans="1:10" ht="18.75" customHeight="1">
      <c r="A25" s="266">
        <v>7</v>
      </c>
      <c r="B25" s="93" t="s">
        <v>367</v>
      </c>
      <c r="C25" s="253">
        <f>'I-TI'!D365</f>
        <v>14386296</v>
      </c>
      <c r="D25" s="258">
        <f>'I-TI'!E365</f>
        <v>0.21811008753560457</v>
      </c>
    </row>
    <row r="26" spans="1:10" s="93" customFormat="1">
      <c r="A26" s="269"/>
      <c r="B26" s="278" t="s">
        <v>739</v>
      </c>
      <c r="C26" s="271">
        <f>SUBTOTAL(109,Tabla8[Estimación])</f>
        <v>65958875</v>
      </c>
      <c r="D26" s="272">
        <f>SUBTOTAL(109,Tabla8[Distribución])</f>
        <v>1</v>
      </c>
      <c r="E26" s="279"/>
      <c r="F26" s="279"/>
      <c r="G26" s="279"/>
      <c r="H26" s="279"/>
      <c r="I26" s="279"/>
      <c r="J26" s="279"/>
    </row>
    <row r="27" spans="1:10"/>
    <row r="28" spans="1:10" ht="21">
      <c r="A28" s="519" t="s">
        <v>1301</v>
      </c>
      <c r="B28" s="519"/>
      <c r="C28" s="519"/>
      <c r="D28" s="519"/>
      <c r="E28" s="519"/>
      <c r="F28" s="519"/>
      <c r="G28" s="519"/>
      <c r="H28" s="519"/>
      <c r="I28" s="519"/>
      <c r="J28" s="519"/>
    </row>
    <row r="29" spans="1:10" ht="3.75" customHeight="1">
      <c r="B29" s="261"/>
    </row>
    <row r="30" spans="1:10" s="257" customFormat="1">
      <c r="A30" s="255" t="s">
        <v>1177</v>
      </c>
      <c r="B30" s="255" t="s">
        <v>616</v>
      </c>
      <c r="C30" s="260" t="s">
        <v>1378</v>
      </c>
      <c r="D30" s="259" t="s">
        <v>1305</v>
      </c>
      <c r="E30" s="268"/>
      <c r="F30" s="268"/>
      <c r="G30" s="268"/>
      <c r="H30" s="268"/>
      <c r="I30" s="268"/>
      <c r="J30" s="268"/>
    </row>
    <row r="31" spans="1:10" ht="45" customHeight="1">
      <c r="A31" s="266">
        <v>1</v>
      </c>
      <c r="B31" s="267" t="s">
        <v>1303</v>
      </c>
      <c r="C31" s="253">
        <f>'I-TI'!D368</f>
        <v>12619348</v>
      </c>
      <c r="D31" s="258">
        <f>'I-TI'!E368</f>
        <v>0.19132145598298941</v>
      </c>
    </row>
    <row r="32" spans="1:10" ht="45" customHeight="1">
      <c r="A32" s="266">
        <v>2</v>
      </c>
      <c r="B32" s="267" t="s">
        <v>1419</v>
      </c>
      <c r="C32" s="253">
        <f>'I-TI'!D369</f>
        <v>47089528</v>
      </c>
      <c r="D32" s="258">
        <f>'I-TI'!E369</f>
        <v>0.71392254643518405</v>
      </c>
    </row>
    <row r="33" spans="1:10" ht="45" customHeight="1">
      <c r="A33" s="266">
        <v>3</v>
      </c>
      <c r="B33" s="267" t="s">
        <v>1379</v>
      </c>
      <c r="C33" s="253">
        <f>'I-TI'!D370</f>
        <v>6249999</v>
      </c>
      <c r="D33" s="258">
        <f>'I-TI'!E370</f>
        <v>9.4755997581826554E-2</v>
      </c>
    </row>
    <row r="34" spans="1:10" ht="15" customHeight="1">
      <c r="A34" s="273"/>
      <c r="B34" s="270" t="s">
        <v>739</v>
      </c>
      <c r="C34" s="271">
        <f>SUBTOTAL(109,C31:C33)</f>
        <v>65958875</v>
      </c>
      <c r="D34" s="272">
        <f>'I-TI'!E371</f>
        <v>1</v>
      </c>
    </row>
    <row r="35" spans="1:10"/>
    <row r="36" spans="1:10" s="281" customFormat="1" ht="21">
      <c r="A36" s="519" t="s">
        <v>1302</v>
      </c>
      <c r="B36" s="519"/>
      <c r="C36" s="519"/>
      <c r="D36" s="519"/>
      <c r="E36" s="519"/>
      <c r="F36" s="519"/>
      <c r="G36" s="519"/>
      <c r="H36" s="519"/>
      <c r="I36" s="519"/>
      <c r="J36" s="519"/>
    </row>
    <row r="37" spans="1:10" ht="3.75" customHeight="1">
      <c r="A37" s="261"/>
    </row>
    <row r="38" spans="1:10" s="257" customFormat="1">
      <c r="A38" s="255" t="s">
        <v>750</v>
      </c>
      <c r="B38" s="255" t="s">
        <v>616</v>
      </c>
      <c r="C38" s="260" t="s">
        <v>1378</v>
      </c>
      <c r="D38" s="259" t="s">
        <v>1305</v>
      </c>
      <c r="E38" s="268"/>
      <c r="F38" s="268"/>
      <c r="G38" s="268"/>
      <c r="H38" s="268"/>
      <c r="I38" s="268"/>
      <c r="J38" s="268"/>
    </row>
    <row r="39" spans="1:10" ht="18.75" customHeight="1">
      <c r="A39" s="266">
        <v>100</v>
      </c>
      <c r="B39" s="93" t="s">
        <v>741</v>
      </c>
      <c r="C39" s="253">
        <f>'I-TI'!D373</f>
        <v>34925195</v>
      </c>
      <c r="D39" s="258">
        <f>'I-TI'!E373</f>
        <v>0.52949955559430029</v>
      </c>
    </row>
    <row r="40" spans="1:10" hidden="1">
      <c r="A40" s="266">
        <v>101</v>
      </c>
      <c r="B40" s="93" t="s">
        <v>876</v>
      </c>
      <c r="C40" s="253">
        <f>'I-TI'!D374</f>
        <v>34161447</v>
      </c>
      <c r="D40" s="258">
        <f>'I-TI'!E374</f>
        <v>0</v>
      </c>
    </row>
    <row r="41" spans="1:10" hidden="1">
      <c r="A41" s="266">
        <v>102</v>
      </c>
      <c r="B41" s="93" t="s">
        <v>545</v>
      </c>
      <c r="C41" s="253">
        <f>'I-TI'!D375</f>
        <v>560400</v>
      </c>
      <c r="D41" s="258">
        <f>'I-TI'!E375</f>
        <v>0</v>
      </c>
    </row>
    <row r="42" spans="1:10" hidden="1">
      <c r="A42" s="266">
        <v>103</v>
      </c>
      <c r="B42" s="93" t="s">
        <v>644</v>
      </c>
      <c r="C42" s="253">
        <f>'I-TI'!D376</f>
        <v>84060</v>
      </c>
      <c r="D42" s="258">
        <f>'I-TI'!E376</f>
        <v>0</v>
      </c>
    </row>
    <row r="43" spans="1:10" hidden="1">
      <c r="A43" s="266">
        <v>104</v>
      </c>
      <c r="B43" s="93" t="s">
        <v>952</v>
      </c>
      <c r="C43" s="253">
        <f>'I-TI'!D377</f>
        <v>0</v>
      </c>
      <c r="D43" s="258">
        <f>'I-TI'!E377</f>
        <v>0</v>
      </c>
    </row>
    <row r="44" spans="1:10" hidden="1">
      <c r="A44" s="266">
        <v>105</v>
      </c>
      <c r="B44" s="93" t="s">
        <v>953</v>
      </c>
      <c r="C44" s="253">
        <f>'I-TI'!D378</f>
        <v>0</v>
      </c>
      <c r="D44" s="258">
        <f>'I-TI'!E378</f>
        <v>0</v>
      </c>
    </row>
    <row r="45" spans="1:10" hidden="1">
      <c r="A45" s="266">
        <v>106</v>
      </c>
      <c r="B45" s="93" t="s">
        <v>923</v>
      </c>
      <c r="C45" s="253">
        <f>'I-TI'!D379</f>
        <v>116838</v>
      </c>
      <c r="D45" s="258">
        <f>'I-TI'!E379</f>
        <v>0</v>
      </c>
    </row>
    <row r="46" spans="1:10" hidden="1">
      <c r="A46" s="266">
        <v>199</v>
      </c>
      <c r="B46" s="93" t="s">
        <v>742</v>
      </c>
      <c r="C46" s="253">
        <f>'I-TI'!D380</f>
        <v>2450</v>
      </c>
      <c r="D46" s="258">
        <f>'I-TI'!E380</f>
        <v>0</v>
      </c>
    </row>
    <row r="47" spans="1:10" ht="18.75" customHeight="1">
      <c r="A47" s="266">
        <v>200</v>
      </c>
      <c r="B47" s="93" t="s">
        <v>367</v>
      </c>
      <c r="C47" s="253">
        <f>'I-TI'!D381</f>
        <v>14386296</v>
      </c>
      <c r="D47" s="258">
        <f>'I-TI'!E381</f>
        <v>0.21811008753560457</v>
      </c>
    </row>
    <row r="48" spans="1:10" hidden="1">
      <c r="A48" s="266">
        <v>201</v>
      </c>
      <c r="B48" s="93" t="s">
        <v>924</v>
      </c>
      <c r="C48" s="253">
        <f>'I-TI'!D382</f>
        <v>0</v>
      </c>
      <c r="D48" s="258">
        <f>'I-TI'!E382</f>
        <v>0</v>
      </c>
    </row>
    <row r="49" spans="1:4" hidden="1">
      <c r="A49" s="266">
        <v>202</v>
      </c>
      <c r="B49" s="93" t="s">
        <v>925</v>
      </c>
      <c r="C49" s="253">
        <f>'I-TI'!D383</f>
        <v>0</v>
      </c>
      <c r="D49" s="258">
        <f>'I-TI'!E383</f>
        <v>0</v>
      </c>
    </row>
    <row r="50" spans="1:4" hidden="1">
      <c r="A50" s="266">
        <v>203</v>
      </c>
      <c r="B50" s="93" t="s">
        <v>926</v>
      </c>
      <c r="C50" s="253">
        <f>'I-TI'!D384</f>
        <v>0</v>
      </c>
      <c r="D50" s="258">
        <f>'I-TI'!E384</f>
        <v>0</v>
      </c>
    </row>
    <row r="51" spans="1:4" hidden="1">
      <c r="A51" s="266">
        <v>204</v>
      </c>
      <c r="B51" s="93" t="s">
        <v>927</v>
      </c>
      <c r="C51" s="253">
        <f>'I-TI'!D385</f>
        <v>0</v>
      </c>
      <c r="D51" s="258">
        <f>'I-TI'!E385</f>
        <v>0</v>
      </c>
    </row>
    <row r="52" spans="1:4" hidden="1">
      <c r="A52" s="266">
        <v>205</v>
      </c>
      <c r="B52" s="93" t="s">
        <v>928</v>
      </c>
      <c r="C52" s="253">
        <f>'I-TI'!D386</f>
        <v>0</v>
      </c>
      <c r="D52" s="258">
        <f>'I-TI'!E386</f>
        <v>0</v>
      </c>
    </row>
    <row r="53" spans="1:4" hidden="1">
      <c r="A53" s="266">
        <v>206</v>
      </c>
      <c r="B53" s="93" t="s">
        <v>929</v>
      </c>
      <c r="C53" s="253">
        <f>'I-TI'!D387</f>
        <v>0</v>
      </c>
      <c r="D53" s="258">
        <f>'I-TI'!E387</f>
        <v>0</v>
      </c>
    </row>
    <row r="54" spans="1:4" hidden="1">
      <c r="A54" s="266">
        <v>207</v>
      </c>
      <c r="B54" s="93" t="s">
        <v>930</v>
      </c>
      <c r="C54" s="253">
        <f>'I-TI'!D388</f>
        <v>0</v>
      </c>
      <c r="D54" s="258">
        <f>'I-TI'!E388</f>
        <v>0</v>
      </c>
    </row>
    <row r="55" spans="1:4" hidden="1">
      <c r="A55" s="266">
        <v>208</v>
      </c>
      <c r="B55" s="93" t="s">
        <v>931</v>
      </c>
      <c r="C55" s="253">
        <f>'I-TI'!D389</f>
        <v>0</v>
      </c>
      <c r="D55" s="258">
        <f>'I-TI'!E389</f>
        <v>0</v>
      </c>
    </row>
    <row r="56" spans="1:4" hidden="1">
      <c r="A56" s="266">
        <v>209</v>
      </c>
      <c r="B56" s="93" t="s">
        <v>932</v>
      </c>
      <c r="C56" s="253">
        <f>'I-TI'!D390</f>
        <v>0</v>
      </c>
      <c r="D56" s="258">
        <f>'I-TI'!E390</f>
        <v>0</v>
      </c>
    </row>
    <row r="57" spans="1:4" hidden="1">
      <c r="A57" s="266">
        <v>210</v>
      </c>
      <c r="B57" s="93" t="s">
        <v>933</v>
      </c>
      <c r="C57" s="253">
        <f>'I-TI'!D391</f>
        <v>0</v>
      </c>
      <c r="D57" s="258">
        <f>'I-TI'!E391</f>
        <v>0</v>
      </c>
    </row>
    <row r="58" spans="1:4" hidden="1">
      <c r="A58" s="266">
        <v>211</v>
      </c>
      <c r="B58" s="93" t="s">
        <v>934</v>
      </c>
      <c r="C58" s="253">
        <f>'I-TI'!D392</f>
        <v>0</v>
      </c>
      <c r="D58" s="258">
        <f>'I-TI'!E392</f>
        <v>0</v>
      </c>
    </row>
    <row r="59" spans="1:4" hidden="1">
      <c r="A59" s="266">
        <v>212</v>
      </c>
      <c r="B59" s="93" t="s">
        <v>936</v>
      </c>
      <c r="C59" s="253">
        <f>'I-TI'!D393</f>
        <v>0</v>
      </c>
      <c r="D59" s="258">
        <f>'I-TI'!E393</f>
        <v>0</v>
      </c>
    </row>
    <row r="60" spans="1:4" hidden="1">
      <c r="A60" s="266">
        <v>213</v>
      </c>
      <c r="B60" s="93" t="s">
        <v>937</v>
      </c>
      <c r="C60" s="253">
        <f>'I-TI'!D394</f>
        <v>0</v>
      </c>
      <c r="D60" s="258">
        <f>'I-TI'!E394</f>
        <v>0</v>
      </c>
    </row>
    <row r="61" spans="1:4" hidden="1">
      <c r="A61" s="266">
        <v>214</v>
      </c>
      <c r="B61" s="93" t="s">
        <v>935</v>
      </c>
      <c r="C61" s="253">
        <f>'I-TI'!D395</f>
        <v>0</v>
      </c>
      <c r="D61" s="258">
        <f>'I-TI'!E395</f>
        <v>0</v>
      </c>
    </row>
    <row r="62" spans="1:4" hidden="1">
      <c r="A62" s="266">
        <v>215</v>
      </c>
      <c r="B62" s="93" t="s">
        <v>938</v>
      </c>
      <c r="C62" s="253">
        <f>'I-TI'!D396</f>
        <v>0</v>
      </c>
      <c r="D62" s="258">
        <f>'I-TI'!E396</f>
        <v>0</v>
      </c>
    </row>
    <row r="63" spans="1:4" hidden="1">
      <c r="A63" s="266">
        <v>216</v>
      </c>
      <c r="B63" s="93" t="s">
        <v>939</v>
      </c>
      <c r="C63" s="253">
        <f>'I-TI'!D397</f>
        <v>0</v>
      </c>
      <c r="D63" s="258">
        <f>'I-TI'!E397</f>
        <v>0</v>
      </c>
    </row>
    <row r="64" spans="1:4" hidden="1">
      <c r="A64" s="266">
        <v>217</v>
      </c>
      <c r="B64" s="93" t="s">
        <v>940</v>
      </c>
      <c r="C64" s="253">
        <f>'I-TI'!D398</f>
        <v>0</v>
      </c>
      <c r="D64" s="258">
        <f>'I-TI'!E398</f>
        <v>0</v>
      </c>
    </row>
    <row r="65" spans="1:4" hidden="1">
      <c r="A65" s="266">
        <v>218</v>
      </c>
      <c r="B65" s="93" t="s">
        <v>941</v>
      </c>
      <c r="C65" s="253">
        <f>'I-TI'!D399</f>
        <v>0</v>
      </c>
      <c r="D65" s="258">
        <f>'I-TI'!E399</f>
        <v>0</v>
      </c>
    </row>
    <row r="66" spans="1:4" hidden="1">
      <c r="A66" s="266">
        <v>219</v>
      </c>
      <c r="B66" s="93" t="s">
        <v>942</v>
      </c>
      <c r="C66" s="253">
        <f>'I-TI'!D400</f>
        <v>0</v>
      </c>
      <c r="D66" s="258">
        <f>'I-TI'!E400</f>
        <v>0</v>
      </c>
    </row>
    <row r="67" spans="1:4" hidden="1">
      <c r="A67" s="266">
        <v>220</v>
      </c>
      <c r="B67" s="93" t="s">
        <v>943</v>
      </c>
      <c r="C67" s="253">
        <f>'I-TI'!D401</f>
        <v>0</v>
      </c>
      <c r="D67" s="258">
        <f>'I-TI'!E401</f>
        <v>0</v>
      </c>
    </row>
    <row r="68" spans="1:4" hidden="1">
      <c r="A68" s="266">
        <v>221</v>
      </c>
      <c r="B68" s="93" t="s">
        <v>944</v>
      </c>
      <c r="C68" s="253">
        <f>'I-TI'!D402</f>
        <v>0</v>
      </c>
      <c r="D68" s="258">
        <f>'I-TI'!E402</f>
        <v>0</v>
      </c>
    </row>
    <row r="69" spans="1:4" hidden="1">
      <c r="A69" s="266">
        <v>222</v>
      </c>
      <c r="B69" s="93" t="s">
        <v>945</v>
      </c>
      <c r="C69" s="253">
        <f>'I-TI'!D403</f>
        <v>0</v>
      </c>
      <c r="D69" s="258">
        <f>'I-TI'!E403</f>
        <v>0</v>
      </c>
    </row>
    <row r="70" spans="1:4" hidden="1">
      <c r="A70" s="266">
        <v>223</v>
      </c>
      <c r="B70" s="93" t="s">
        <v>946</v>
      </c>
      <c r="C70" s="253">
        <f>'I-TI'!D404</f>
        <v>0</v>
      </c>
      <c r="D70" s="258">
        <f>'I-TI'!E404</f>
        <v>0</v>
      </c>
    </row>
    <row r="71" spans="1:4" hidden="1">
      <c r="A71" s="266">
        <v>224</v>
      </c>
      <c r="B71" s="93" t="s">
        <v>947</v>
      </c>
      <c r="C71" s="253">
        <f>'I-TI'!D405</f>
        <v>0</v>
      </c>
      <c r="D71" s="258">
        <f>'I-TI'!E405</f>
        <v>0</v>
      </c>
    </row>
    <row r="72" spans="1:4" hidden="1">
      <c r="A72" s="266">
        <v>225</v>
      </c>
      <c r="B72" s="93" t="s">
        <v>948</v>
      </c>
      <c r="C72" s="253">
        <f>'I-TI'!D406</f>
        <v>0</v>
      </c>
      <c r="D72" s="258">
        <f>'I-TI'!E406</f>
        <v>0</v>
      </c>
    </row>
    <row r="73" spans="1:4" hidden="1">
      <c r="A73" s="266">
        <v>226</v>
      </c>
      <c r="B73" s="93" t="s">
        <v>949</v>
      </c>
      <c r="C73" s="253">
        <f>'I-TI'!D407</f>
        <v>0</v>
      </c>
      <c r="D73" s="258">
        <f>'I-TI'!E407</f>
        <v>0</v>
      </c>
    </row>
    <row r="74" spans="1:4" hidden="1">
      <c r="A74" s="266">
        <v>227</v>
      </c>
      <c r="B74" s="93" t="s">
        <v>950</v>
      </c>
      <c r="C74" s="253">
        <f>'I-TI'!D408</f>
        <v>4149226</v>
      </c>
      <c r="D74" s="258">
        <f>'I-TI'!E408</f>
        <v>0</v>
      </c>
    </row>
    <row r="75" spans="1:4" hidden="1">
      <c r="A75" s="266">
        <v>228</v>
      </c>
      <c r="B75" s="93" t="s">
        <v>951</v>
      </c>
      <c r="C75" s="253">
        <f>'I-TI'!D409</f>
        <v>10237070</v>
      </c>
      <c r="D75" s="258">
        <f>'I-TI'!E409</f>
        <v>0</v>
      </c>
    </row>
    <row r="76" spans="1:4" ht="18.75" customHeight="1">
      <c r="A76" s="266">
        <v>300</v>
      </c>
      <c r="B76" s="93" t="s">
        <v>743</v>
      </c>
      <c r="C76" s="253">
        <f>'I-TI'!D410</f>
        <v>1157473</v>
      </c>
      <c r="D76" s="258">
        <f>'I-TI'!E410</f>
        <v>1.7548404213989399E-2</v>
      </c>
    </row>
    <row r="77" spans="1:4" hidden="1">
      <c r="A77" s="266">
        <v>301</v>
      </c>
      <c r="B77" s="93" t="s">
        <v>954</v>
      </c>
      <c r="C77" s="253">
        <f>'I-TI'!D411</f>
        <v>0</v>
      </c>
      <c r="D77" s="258">
        <f>'I-TI'!E411</f>
        <v>0</v>
      </c>
    </row>
    <row r="78" spans="1:4" hidden="1">
      <c r="A78" s="266">
        <v>302</v>
      </c>
      <c r="B78" s="93" t="s">
        <v>955</v>
      </c>
      <c r="C78" s="253">
        <f>'I-TI'!D412</f>
        <v>0</v>
      </c>
      <c r="D78" s="258">
        <f>'I-TI'!E412</f>
        <v>0</v>
      </c>
    </row>
    <row r="79" spans="1:4" hidden="1">
      <c r="A79" s="266">
        <v>303</v>
      </c>
      <c r="B79" s="93" t="s">
        <v>956</v>
      </c>
      <c r="C79" s="253">
        <f>'I-TI'!D413</f>
        <v>0</v>
      </c>
      <c r="D79" s="258">
        <f>'I-TI'!E413</f>
        <v>0</v>
      </c>
    </row>
    <row r="80" spans="1:4" hidden="1">
      <c r="A80" s="266">
        <v>304</v>
      </c>
      <c r="B80" s="93" t="s">
        <v>957</v>
      </c>
      <c r="C80" s="253">
        <f>'I-TI'!D414</f>
        <v>1157473</v>
      </c>
      <c r="D80" s="258">
        <f>'I-TI'!E414</f>
        <v>0</v>
      </c>
    </row>
    <row r="81" spans="1:4" hidden="1">
      <c r="A81" s="266">
        <v>305</v>
      </c>
      <c r="B81" s="93" t="s">
        <v>958</v>
      </c>
      <c r="C81" s="253">
        <f>'I-TI'!D415</f>
        <v>0</v>
      </c>
      <c r="D81" s="258">
        <f>'I-TI'!E415</f>
        <v>0</v>
      </c>
    </row>
    <row r="82" spans="1:4" hidden="1">
      <c r="A82" s="266">
        <v>306</v>
      </c>
      <c r="B82" s="93" t="s">
        <v>959</v>
      </c>
      <c r="C82" s="253">
        <f>'I-TI'!D416</f>
        <v>0</v>
      </c>
      <c r="D82" s="258">
        <f>'I-TI'!E416</f>
        <v>0</v>
      </c>
    </row>
    <row r="83" spans="1:4" hidden="1">
      <c r="A83" s="266">
        <v>307</v>
      </c>
      <c r="B83" s="93" t="s">
        <v>960</v>
      </c>
      <c r="C83" s="253">
        <f>'I-TI'!D417</f>
        <v>0</v>
      </c>
      <c r="D83" s="258">
        <f>'I-TI'!E417</f>
        <v>0</v>
      </c>
    </row>
    <row r="84" spans="1:4" hidden="1">
      <c r="A84" s="266">
        <v>308</v>
      </c>
      <c r="B84" s="93" t="s">
        <v>961</v>
      </c>
      <c r="C84" s="253">
        <f>'I-TI'!D418</f>
        <v>0</v>
      </c>
      <c r="D84" s="258">
        <f>'I-TI'!E418</f>
        <v>0</v>
      </c>
    </row>
    <row r="85" spans="1:4" hidden="1">
      <c r="A85" s="266">
        <v>309</v>
      </c>
      <c r="B85" s="93" t="s">
        <v>962</v>
      </c>
      <c r="C85" s="253">
        <f>'I-TI'!D419</f>
        <v>0</v>
      </c>
      <c r="D85" s="258">
        <f>'I-TI'!E419</f>
        <v>0</v>
      </c>
    </row>
    <row r="86" spans="1:4" hidden="1">
      <c r="A86" s="266">
        <v>310</v>
      </c>
      <c r="B86" s="93" t="s">
        <v>963</v>
      </c>
      <c r="C86" s="253">
        <f>'I-TI'!D420</f>
        <v>0</v>
      </c>
      <c r="D86" s="258">
        <f>'I-TI'!E420</f>
        <v>0</v>
      </c>
    </row>
    <row r="87" spans="1:4" hidden="1">
      <c r="A87" s="266">
        <v>311</v>
      </c>
      <c r="B87" s="93" t="s">
        <v>964</v>
      </c>
      <c r="C87" s="253">
        <f>'I-TI'!D421</f>
        <v>0</v>
      </c>
      <c r="D87" s="258">
        <f>'I-TI'!E421</f>
        <v>0</v>
      </c>
    </row>
    <row r="88" spans="1:4" hidden="1">
      <c r="A88" s="266">
        <v>312</v>
      </c>
      <c r="B88" s="93" t="s">
        <v>965</v>
      </c>
      <c r="C88" s="253">
        <f>'I-TI'!D422</f>
        <v>0</v>
      </c>
      <c r="D88" s="258">
        <f>'I-TI'!E422</f>
        <v>0</v>
      </c>
    </row>
    <row r="89" spans="1:4" hidden="1">
      <c r="A89" s="266">
        <v>313</v>
      </c>
      <c r="B89" s="93" t="s">
        <v>966</v>
      </c>
      <c r="C89" s="253">
        <f>'I-TI'!D423</f>
        <v>0</v>
      </c>
      <c r="D89" s="258">
        <f>'I-TI'!E423</f>
        <v>0</v>
      </c>
    </row>
    <row r="90" spans="1:4" hidden="1">
      <c r="A90" s="266">
        <v>314</v>
      </c>
      <c r="B90" s="93" t="s">
        <v>967</v>
      </c>
      <c r="C90" s="253">
        <f>'I-TI'!D424</f>
        <v>0</v>
      </c>
      <c r="D90" s="258">
        <f>'I-TI'!E424</f>
        <v>0</v>
      </c>
    </row>
    <row r="91" spans="1:4" hidden="1">
      <c r="A91" s="266">
        <v>315</v>
      </c>
      <c r="B91" s="93" t="s">
        <v>968</v>
      </c>
      <c r="C91" s="253">
        <f>'I-TI'!D425</f>
        <v>0</v>
      </c>
      <c r="D91" s="258">
        <f>'I-TI'!E425</f>
        <v>0</v>
      </c>
    </row>
    <row r="92" spans="1:4" hidden="1">
      <c r="A92" s="266">
        <v>316</v>
      </c>
      <c r="B92" s="93" t="s">
        <v>969</v>
      </c>
      <c r="C92" s="253">
        <f>'I-TI'!D426</f>
        <v>0</v>
      </c>
      <c r="D92" s="258">
        <f>'I-TI'!E426</f>
        <v>0</v>
      </c>
    </row>
    <row r="93" spans="1:4" hidden="1">
      <c r="A93" s="266">
        <v>317</v>
      </c>
      <c r="B93" s="93" t="s">
        <v>970</v>
      </c>
      <c r="C93" s="253">
        <f>'I-TI'!D427</f>
        <v>0</v>
      </c>
      <c r="D93" s="258">
        <f>'I-TI'!E427</f>
        <v>0</v>
      </c>
    </row>
    <row r="94" spans="1:4" hidden="1">
      <c r="A94" s="266">
        <v>399</v>
      </c>
      <c r="B94" s="93" t="s">
        <v>971</v>
      </c>
      <c r="C94" s="253">
        <f>'I-TI'!D428</f>
        <v>0</v>
      </c>
      <c r="D94" s="258">
        <f>'I-TI'!E428</f>
        <v>0</v>
      </c>
    </row>
    <row r="95" spans="1:4" ht="18.75" customHeight="1">
      <c r="A95" s="266">
        <v>400</v>
      </c>
      <c r="B95" s="93" t="s">
        <v>744</v>
      </c>
      <c r="C95" s="253">
        <f>'I-TI'!D429</f>
        <v>1450000</v>
      </c>
      <c r="D95" s="258">
        <f>'I-TI'!E429</f>
        <v>2.1983394956326955E-2</v>
      </c>
    </row>
    <row r="96" spans="1:4" hidden="1">
      <c r="A96" s="266">
        <v>401</v>
      </c>
      <c r="B96" s="93" t="s">
        <v>1145</v>
      </c>
      <c r="C96" s="253">
        <f>'I-TI'!D430</f>
        <v>1450000</v>
      </c>
      <c r="D96" s="258">
        <f>'I-TI'!E430</f>
        <v>0</v>
      </c>
    </row>
    <row r="97" spans="1:10" hidden="1">
      <c r="A97" s="266">
        <v>402</v>
      </c>
      <c r="B97" s="93" t="s">
        <v>1146</v>
      </c>
      <c r="C97" s="253">
        <f>'I-TI'!D431</f>
        <v>0</v>
      </c>
      <c r="D97" s="258">
        <f>'I-TI'!E431</f>
        <v>0</v>
      </c>
    </row>
    <row r="98" spans="1:10" hidden="1">
      <c r="A98" s="266">
        <v>403</v>
      </c>
      <c r="B98" s="93" t="s">
        <v>1147</v>
      </c>
      <c r="C98" s="253">
        <f>'I-TI'!D432</f>
        <v>0</v>
      </c>
      <c r="D98" s="258">
        <f>'I-TI'!E432</f>
        <v>0</v>
      </c>
    </row>
    <row r="99" spans="1:10" hidden="1">
      <c r="A99" s="266">
        <v>404</v>
      </c>
      <c r="B99" s="93" t="s">
        <v>1148</v>
      </c>
      <c r="C99" s="253">
        <f>'I-TI'!D433</f>
        <v>0</v>
      </c>
      <c r="D99" s="258">
        <f>'I-TI'!E433</f>
        <v>0</v>
      </c>
    </row>
    <row r="100" spans="1:10" hidden="1">
      <c r="A100" s="266">
        <v>405</v>
      </c>
      <c r="B100" s="93" t="s">
        <v>1149</v>
      </c>
      <c r="C100" s="253">
        <f>'I-TI'!D434</f>
        <v>0</v>
      </c>
      <c r="D100" s="258">
        <f>'I-TI'!E434</f>
        <v>0</v>
      </c>
    </row>
    <row r="101" spans="1:10" hidden="1">
      <c r="A101" s="266">
        <v>406</v>
      </c>
      <c r="B101" s="93" t="s">
        <v>1150</v>
      </c>
      <c r="C101" s="253">
        <f>'I-TI'!D435</f>
        <v>0</v>
      </c>
      <c r="D101" s="258">
        <f>'I-TI'!E435</f>
        <v>0</v>
      </c>
    </row>
    <row r="102" spans="1:10" hidden="1">
      <c r="A102" s="266">
        <v>407</v>
      </c>
      <c r="B102" s="93" t="s">
        <v>1151</v>
      </c>
      <c r="C102" s="253">
        <f>'I-TI'!D436</f>
        <v>0</v>
      </c>
      <c r="D102" s="258">
        <f>'I-TI'!E436</f>
        <v>0</v>
      </c>
    </row>
    <row r="103" spans="1:10" hidden="1">
      <c r="A103" s="266">
        <v>499</v>
      </c>
      <c r="B103" s="93" t="s">
        <v>1152</v>
      </c>
      <c r="C103" s="253">
        <f>'I-TI'!D437</f>
        <v>0</v>
      </c>
      <c r="D103" s="258">
        <f>'I-TI'!E437</f>
        <v>0</v>
      </c>
    </row>
    <row r="104" spans="1:10" ht="18.75" customHeight="1">
      <c r="A104" s="266">
        <v>500</v>
      </c>
      <c r="B104" s="93" t="s">
        <v>745</v>
      </c>
      <c r="C104" s="253">
        <f>'I-TI'!D438</f>
        <v>6249999</v>
      </c>
      <c r="D104" s="258">
        <f>'I-TI'!E438</f>
        <v>9.4755997581826554E-2</v>
      </c>
    </row>
    <row r="105" spans="1:10" hidden="1">
      <c r="A105" s="266">
        <v>501</v>
      </c>
      <c r="B105" s="93" t="s">
        <v>747</v>
      </c>
      <c r="C105" s="253">
        <f>'I-TI'!F439</f>
        <v>0</v>
      </c>
      <c r="D105" s="258">
        <f>'I-TI'!E439</f>
        <v>0</v>
      </c>
    </row>
    <row r="106" spans="1:10" hidden="1">
      <c r="A106" s="266">
        <v>502</v>
      </c>
      <c r="B106" s="93" t="s">
        <v>746</v>
      </c>
      <c r="C106" s="253">
        <f>'I-TI'!F440</f>
        <v>6249999</v>
      </c>
      <c r="D106" s="258">
        <f>'I-TI'!E440</f>
        <v>0</v>
      </c>
    </row>
    <row r="107" spans="1:10" hidden="1">
      <c r="A107" s="266">
        <v>503</v>
      </c>
      <c r="B107" s="93" t="s">
        <v>748</v>
      </c>
      <c r="C107" s="253">
        <f>'I-TI'!F441</f>
        <v>0</v>
      </c>
      <c r="D107" s="258">
        <f>'I-TI'!E441</f>
        <v>0</v>
      </c>
    </row>
    <row r="108" spans="1:10" hidden="1">
      <c r="A108" s="266">
        <v>599</v>
      </c>
      <c r="B108" s="93" t="s">
        <v>976</v>
      </c>
      <c r="C108" s="253">
        <f>'I-TI'!F442</f>
        <v>0</v>
      </c>
      <c r="D108" s="258">
        <f>'I-TI'!E442</f>
        <v>0</v>
      </c>
    </row>
    <row r="109" spans="1:10" ht="18.75" customHeight="1">
      <c r="A109" s="266">
        <v>900</v>
      </c>
      <c r="B109" s="93" t="s">
        <v>749</v>
      </c>
      <c r="C109" s="253">
        <f>'I-TI'!D443</f>
        <v>7789912</v>
      </c>
      <c r="D109" s="258">
        <f>'I-TI'!E443</f>
        <v>0.11810256011795228</v>
      </c>
    </row>
    <row r="110" spans="1:10" hidden="1">
      <c r="A110" s="256">
        <v>901</v>
      </c>
      <c r="B110" t="s">
        <v>972</v>
      </c>
      <c r="C110" s="146">
        <f>'I-TI'!D444</f>
        <v>0</v>
      </c>
      <c r="D110" s="258">
        <f>'I-TI'!E444</f>
        <v>0</v>
      </c>
      <c r="E110"/>
      <c r="F110"/>
      <c r="G110"/>
      <c r="H110"/>
      <c r="I110"/>
      <c r="J110"/>
    </row>
    <row r="111" spans="1:10" hidden="1">
      <c r="A111" s="256">
        <v>902</v>
      </c>
      <c r="B111" t="s">
        <v>973</v>
      </c>
      <c r="C111" s="146">
        <f>'I-TI'!D445</f>
        <v>0</v>
      </c>
      <c r="D111" s="258">
        <f>'I-TI'!E445</f>
        <v>0</v>
      </c>
      <c r="E111"/>
      <c r="F111"/>
      <c r="G111"/>
      <c r="H111"/>
      <c r="I111"/>
      <c r="J111"/>
    </row>
    <row r="112" spans="1:10" hidden="1">
      <c r="A112" s="256">
        <v>903</v>
      </c>
      <c r="B112" t="s">
        <v>974</v>
      </c>
      <c r="C112" s="146">
        <f>'I-TI'!D446</f>
        <v>0</v>
      </c>
      <c r="D112" s="258">
        <f>'I-TI'!E446</f>
        <v>0</v>
      </c>
      <c r="E112"/>
      <c r="F112"/>
      <c r="G112"/>
      <c r="H112"/>
      <c r="I112"/>
      <c r="J112"/>
    </row>
    <row r="113" spans="1:10" hidden="1">
      <c r="A113" s="256">
        <v>904</v>
      </c>
      <c r="B113" t="s">
        <v>975</v>
      </c>
      <c r="C113" s="146">
        <f>'I-TI'!D447</f>
        <v>0</v>
      </c>
      <c r="D113" s="258">
        <f>'I-TI'!E447</f>
        <v>0</v>
      </c>
      <c r="E113"/>
      <c r="F113"/>
      <c r="G113"/>
      <c r="H113"/>
      <c r="I113"/>
      <c r="J113"/>
    </row>
    <row r="114" spans="1:10" hidden="1">
      <c r="A114" s="256">
        <v>999</v>
      </c>
      <c r="B114" t="s">
        <v>742</v>
      </c>
      <c r="C114" s="146">
        <f>'I-TI'!D448</f>
        <v>7789912</v>
      </c>
      <c r="D114" s="258">
        <f>'I-TI'!E448</f>
        <v>0</v>
      </c>
      <c r="E114"/>
      <c r="F114"/>
      <c r="G114"/>
      <c r="H114"/>
      <c r="I114"/>
      <c r="J114"/>
    </row>
    <row r="115" spans="1:10">
      <c r="A115" s="274"/>
      <c r="B115" s="275" t="s">
        <v>739</v>
      </c>
      <c r="C115" s="276">
        <f>C39+C47+C76+C95+C104+C109</f>
        <v>65958875</v>
      </c>
      <c r="D115" s="277">
        <f>SUM(D39:D114)</f>
        <v>1</v>
      </c>
      <c r="E115"/>
      <c r="F115"/>
      <c r="G115"/>
      <c r="H115"/>
      <c r="I115"/>
      <c r="J115"/>
    </row>
    <row r="116" spans="1:10"/>
    <row r="117" spans="1:10" hidden="1"/>
    <row r="118" spans="1:10" hidden="1"/>
  </sheetData>
  <sheetProtection password="CC49" sheet="1" objects="1" scenarios="1" selectLockedCells="1" selectUnlockedCells="1"/>
  <mergeCells count="4">
    <mergeCell ref="A1:J1"/>
    <mergeCell ref="A16:J16"/>
    <mergeCell ref="A28:J28"/>
    <mergeCell ref="A36:J36"/>
  </mergeCells>
  <printOptions horizontalCentered="1"/>
  <pageMargins left="0.39370078740157483" right="0.39370078740157483" top="1.1417322834645669" bottom="0.74803149606299213" header="0.51181102362204722" footer="0.51181102362204722"/>
  <pageSetup scale="70" orientation="portrait" r:id="rId1"/>
  <headerFooter>
    <oddHeader>&amp;L&amp;"-,Negrita"&amp;20Informe a los Ingreso Presupuestados 2011
Municipio: &amp;F, Jalisco</oddHeader>
  </headerFooter>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sheetPr codeName="Hoja3">
    <tabColor rgb="FFA15517"/>
  </sheetPr>
  <dimension ref="A1:L103"/>
  <sheetViews>
    <sheetView workbookViewId="0">
      <selection activeCell="D3" sqref="D3"/>
    </sheetView>
  </sheetViews>
  <sheetFormatPr baseColWidth="10" defaultColWidth="0" defaultRowHeight="15" zeroHeight="1"/>
  <cols>
    <col min="1" max="1" width="0.28515625" style="262" customWidth="1"/>
    <col min="2" max="2" width="5.7109375" style="287" customWidth="1"/>
    <col min="3" max="3" width="32.85546875" style="267" customWidth="1"/>
    <col min="4" max="4" width="14.28515625" customWidth="1"/>
    <col min="5" max="5" width="13.85546875" customWidth="1"/>
    <col min="6" max="11" width="11.42578125" style="262" customWidth="1"/>
    <col min="12" max="12" width="0.28515625" style="262" customWidth="1"/>
    <col min="13" max="16384" width="11.42578125" hidden="1"/>
  </cols>
  <sheetData>
    <row r="1" spans="2:11" ht="21">
      <c r="B1" s="520" t="s">
        <v>1313</v>
      </c>
      <c r="C1" s="520"/>
      <c r="D1" s="520"/>
      <c r="E1" s="520"/>
      <c r="F1" s="520"/>
      <c r="G1" s="520"/>
      <c r="H1" s="520"/>
      <c r="I1" s="520"/>
      <c r="J1" s="520"/>
      <c r="K1" s="520"/>
    </row>
    <row r="2" spans="2:11">
      <c r="B2" s="295" t="s">
        <v>1318</v>
      </c>
      <c r="C2" s="291" t="s">
        <v>616</v>
      </c>
      <c r="D2" s="292" t="s">
        <v>1378</v>
      </c>
      <c r="E2" s="296" t="s">
        <v>1305</v>
      </c>
    </row>
    <row r="3" spans="2:11" ht="30" customHeight="1">
      <c r="B3" s="286">
        <v>1000</v>
      </c>
      <c r="C3" s="288" t="s">
        <v>0</v>
      </c>
      <c r="D3" s="253">
        <f>'E-OG'!C425</f>
        <v>19597774</v>
      </c>
      <c r="E3" s="289">
        <f>'E-OG'!D425</f>
        <v>0.29712110765988659</v>
      </c>
    </row>
    <row r="4" spans="2:11" ht="30" customHeight="1">
      <c r="B4" s="286">
        <v>2000</v>
      </c>
      <c r="C4" s="288" t="s">
        <v>35</v>
      </c>
      <c r="D4" s="253">
        <f>'E-OG'!C426</f>
        <v>6235722</v>
      </c>
      <c r="E4" s="289">
        <f>'E-OG'!D426</f>
        <v>9.4539544526797942E-2</v>
      </c>
    </row>
    <row r="5" spans="2:11" ht="30" customHeight="1">
      <c r="B5" s="286">
        <v>3000</v>
      </c>
      <c r="C5" s="288" t="s">
        <v>92</v>
      </c>
      <c r="D5" s="253">
        <f>'E-OG'!C427</f>
        <v>11971505</v>
      </c>
      <c r="E5" s="289">
        <f>'E-OG'!D427</f>
        <v>0.18149953285285716</v>
      </c>
    </row>
    <row r="6" spans="2:11" ht="30" customHeight="1">
      <c r="B6" s="286">
        <v>4000</v>
      </c>
      <c r="C6" s="288" t="s">
        <v>154</v>
      </c>
      <c r="D6" s="253">
        <f>'E-OG'!C428</f>
        <v>3880018</v>
      </c>
      <c r="E6" s="289">
        <f>'E-OG'!D428</f>
        <v>5.8824805608039855E-2</v>
      </c>
    </row>
    <row r="7" spans="2:11" ht="30" customHeight="1">
      <c r="B7" s="286">
        <v>5000</v>
      </c>
      <c r="C7" s="288" t="s">
        <v>190</v>
      </c>
      <c r="D7" s="253">
        <f>'E-OG'!C429</f>
        <v>993239</v>
      </c>
      <c r="E7" s="289">
        <f>'E-OG'!D429</f>
        <v>1.5058458774501536E-2</v>
      </c>
    </row>
    <row r="8" spans="2:11" ht="30" customHeight="1">
      <c r="B8" s="286">
        <v>6000</v>
      </c>
      <c r="C8" s="288" t="s">
        <v>1311</v>
      </c>
      <c r="D8" s="253">
        <f>'E-OG'!C430</f>
        <v>18206506</v>
      </c>
      <c r="E8" s="289">
        <f>'E-OG'!D430</f>
        <v>0.27602814632602513</v>
      </c>
    </row>
    <row r="9" spans="2:11" ht="30" customHeight="1">
      <c r="B9" s="286">
        <v>7000</v>
      </c>
      <c r="C9" s="288" t="s">
        <v>235</v>
      </c>
      <c r="D9" s="253">
        <f>'E-OG'!C431</f>
        <v>0</v>
      </c>
      <c r="E9" s="289">
        <f>'E-OG'!D431</f>
        <v>0</v>
      </c>
    </row>
    <row r="10" spans="2:11" ht="30" customHeight="1">
      <c r="B10" s="286">
        <v>8000</v>
      </c>
      <c r="C10" s="288" t="s">
        <v>263</v>
      </c>
      <c r="D10" s="253">
        <f>'E-OG'!C432</f>
        <v>0</v>
      </c>
      <c r="E10" s="289">
        <f>'E-OG'!D432</f>
        <v>0</v>
      </c>
    </row>
    <row r="11" spans="2:11" ht="30" customHeight="1">
      <c r="B11" s="286">
        <v>9000</v>
      </c>
      <c r="C11" s="288" t="s">
        <v>318</v>
      </c>
      <c r="D11" s="253">
        <f>'E-OG'!C433</f>
        <v>5074111</v>
      </c>
      <c r="E11" s="289">
        <f>'E-OG'!D433</f>
        <v>7.6928404251891805E-2</v>
      </c>
    </row>
    <row r="12" spans="2:11">
      <c r="B12" s="294"/>
      <c r="C12" s="297" t="s">
        <v>739</v>
      </c>
      <c r="D12" s="298">
        <f>SUM(D3:D11)</f>
        <v>65958875</v>
      </c>
      <c r="E12" s="299">
        <f>SUM(E3:E11)</f>
        <v>1</v>
      </c>
    </row>
    <row r="13" spans="2:11" s="262" customFormat="1">
      <c r="B13" s="303"/>
      <c r="C13" s="304"/>
    </row>
    <row r="14" spans="2:11" s="262" customFormat="1" ht="21">
      <c r="B14" s="520" t="s">
        <v>1302</v>
      </c>
      <c r="C14" s="520"/>
      <c r="D14" s="520"/>
      <c r="E14" s="520"/>
      <c r="F14" s="520"/>
      <c r="G14" s="520"/>
      <c r="H14" s="520"/>
      <c r="I14" s="520"/>
      <c r="J14" s="520"/>
      <c r="K14" s="520"/>
    </row>
    <row r="15" spans="2:11">
      <c r="B15" s="290" t="s">
        <v>1318</v>
      </c>
      <c r="C15" s="291" t="s">
        <v>616</v>
      </c>
      <c r="D15" s="292" t="s">
        <v>1378</v>
      </c>
      <c r="E15" s="293" t="s">
        <v>1305</v>
      </c>
    </row>
    <row r="16" spans="2:11" ht="45" customHeight="1">
      <c r="B16" s="286">
        <v>100</v>
      </c>
      <c r="C16" s="288" t="s">
        <v>741</v>
      </c>
      <c r="D16" s="253">
        <f>'E-OG'!C437</f>
        <v>46191911</v>
      </c>
      <c r="E16" s="289">
        <f>'E-OG'!D437</f>
        <v>0.65090573752981584</v>
      </c>
    </row>
    <row r="17" spans="2:5" hidden="1">
      <c r="B17" s="286">
        <v>101</v>
      </c>
      <c r="C17" s="288" t="s">
        <v>876</v>
      </c>
      <c r="D17" s="93"/>
      <c r="E17" s="93"/>
    </row>
    <row r="18" spans="2:5" ht="30" hidden="1">
      <c r="B18" s="286">
        <v>102</v>
      </c>
      <c r="C18" s="288" t="s">
        <v>545</v>
      </c>
      <c r="D18" s="93"/>
      <c r="E18" s="93"/>
    </row>
    <row r="19" spans="2:5" ht="30" hidden="1">
      <c r="B19" s="286">
        <v>103</v>
      </c>
      <c r="C19" s="288" t="s">
        <v>644</v>
      </c>
      <c r="D19" s="93"/>
      <c r="E19" s="93"/>
    </row>
    <row r="20" spans="2:5" ht="30" hidden="1">
      <c r="B20" s="286">
        <v>104</v>
      </c>
      <c r="C20" s="288" t="s">
        <v>952</v>
      </c>
      <c r="D20" s="93"/>
      <c r="E20" s="93"/>
    </row>
    <row r="21" spans="2:5" ht="30" hidden="1">
      <c r="B21" s="286">
        <v>105</v>
      </c>
      <c r="C21" s="288" t="s">
        <v>953</v>
      </c>
      <c r="D21" s="93"/>
      <c r="E21" s="93"/>
    </row>
    <row r="22" spans="2:5" ht="30" hidden="1">
      <c r="B22" s="286">
        <v>106</v>
      </c>
      <c r="C22" s="288" t="s">
        <v>923</v>
      </c>
      <c r="D22" s="93"/>
      <c r="E22" s="93"/>
    </row>
    <row r="23" spans="2:5" hidden="1">
      <c r="B23" s="286">
        <v>199</v>
      </c>
      <c r="C23" s="288" t="s">
        <v>742</v>
      </c>
      <c r="D23" s="93"/>
      <c r="E23" s="93"/>
    </row>
    <row r="24" spans="2:5" ht="45" customHeight="1">
      <c r="B24" s="286">
        <v>200</v>
      </c>
      <c r="C24" s="288" t="s">
        <v>367</v>
      </c>
      <c r="D24" s="253">
        <f>'E-OG'!C445</f>
        <v>14376296</v>
      </c>
      <c r="E24" s="289">
        <f>'E-OG'!D445</f>
        <v>0.20258121710588986</v>
      </c>
    </row>
    <row r="25" spans="2:5" ht="30" hidden="1">
      <c r="B25" s="286">
        <v>201</v>
      </c>
      <c r="C25" s="288" t="s">
        <v>924</v>
      </c>
      <c r="D25" s="93"/>
      <c r="E25" s="93"/>
    </row>
    <row r="26" spans="2:5" ht="30" hidden="1">
      <c r="B26" s="286">
        <v>202</v>
      </c>
      <c r="C26" s="288" t="s">
        <v>925</v>
      </c>
      <c r="D26" s="93"/>
      <c r="E26" s="93"/>
    </row>
    <row r="27" spans="2:5" ht="30" hidden="1">
      <c r="B27" s="286">
        <v>203</v>
      </c>
      <c r="C27" s="288" t="s">
        <v>926</v>
      </c>
      <c r="D27" s="93"/>
      <c r="E27" s="93"/>
    </row>
    <row r="28" spans="2:5" ht="30" hidden="1">
      <c r="B28" s="286">
        <v>204</v>
      </c>
      <c r="C28" s="288" t="s">
        <v>927</v>
      </c>
      <c r="D28" s="93"/>
      <c r="E28" s="93"/>
    </row>
    <row r="29" spans="2:5" ht="30" hidden="1">
      <c r="B29" s="286">
        <v>205</v>
      </c>
      <c r="C29" s="288" t="s">
        <v>928</v>
      </c>
      <c r="D29" s="93"/>
      <c r="E29" s="93"/>
    </row>
    <row r="30" spans="2:5" ht="30" hidden="1">
      <c r="B30" s="286">
        <v>206</v>
      </c>
      <c r="C30" s="288" t="s">
        <v>929</v>
      </c>
      <c r="D30" s="93"/>
      <c r="E30" s="93"/>
    </row>
    <row r="31" spans="2:5" ht="30" hidden="1">
      <c r="B31" s="286">
        <v>207</v>
      </c>
      <c r="C31" s="288" t="s">
        <v>930</v>
      </c>
      <c r="D31" s="93"/>
      <c r="E31" s="93"/>
    </row>
    <row r="32" spans="2:5" ht="30" hidden="1">
      <c r="B32" s="286">
        <v>208</v>
      </c>
      <c r="C32" s="288" t="s">
        <v>931</v>
      </c>
      <c r="D32" s="93"/>
      <c r="E32" s="93"/>
    </row>
    <row r="33" spans="2:5" ht="30" hidden="1">
      <c r="B33" s="286">
        <v>209</v>
      </c>
      <c r="C33" s="288" t="s">
        <v>932</v>
      </c>
      <c r="D33" s="93"/>
      <c r="E33" s="93"/>
    </row>
    <row r="34" spans="2:5" ht="30" hidden="1">
      <c r="B34" s="286">
        <v>210</v>
      </c>
      <c r="C34" s="288" t="s">
        <v>933</v>
      </c>
      <c r="D34" s="93"/>
      <c r="E34" s="93"/>
    </row>
    <row r="35" spans="2:5" ht="30" hidden="1">
      <c r="B35" s="286">
        <v>211</v>
      </c>
      <c r="C35" s="288" t="s">
        <v>934</v>
      </c>
      <c r="D35" s="93"/>
      <c r="E35" s="93"/>
    </row>
    <row r="36" spans="2:5" ht="30" hidden="1">
      <c r="B36" s="286">
        <v>212</v>
      </c>
      <c r="C36" s="288" t="s">
        <v>936</v>
      </c>
      <c r="D36" s="93"/>
      <c r="E36" s="93"/>
    </row>
    <row r="37" spans="2:5" ht="30" hidden="1">
      <c r="B37" s="286">
        <v>213</v>
      </c>
      <c r="C37" s="288" t="s">
        <v>937</v>
      </c>
      <c r="D37" s="93"/>
      <c r="E37" s="93"/>
    </row>
    <row r="38" spans="2:5" ht="30" hidden="1">
      <c r="B38" s="286">
        <v>214</v>
      </c>
      <c r="C38" s="288" t="s">
        <v>935</v>
      </c>
      <c r="D38" s="93"/>
      <c r="E38" s="93"/>
    </row>
    <row r="39" spans="2:5" ht="30" hidden="1">
      <c r="B39" s="286">
        <v>215</v>
      </c>
      <c r="C39" s="288" t="s">
        <v>938</v>
      </c>
      <c r="D39" s="93"/>
      <c r="E39" s="93"/>
    </row>
    <row r="40" spans="2:5" ht="30" hidden="1">
      <c r="B40" s="286">
        <v>216</v>
      </c>
      <c r="C40" s="288" t="s">
        <v>939</v>
      </c>
      <c r="D40" s="93"/>
      <c r="E40" s="93"/>
    </row>
    <row r="41" spans="2:5" ht="30" hidden="1">
      <c r="B41" s="286">
        <v>217</v>
      </c>
      <c r="C41" s="288" t="s">
        <v>940</v>
      </c>
      <c r="D41" s="93"/>
      <c r="E41" s="93"/>
    </row>
    <row r="42" spans="2:5" ht="30" hidden="1">
      <c r="B42" s="286">
        <v>218</v>
      </c>
      <c r="C42" s="288" t="s">
        <v>941</v>
      </c>
      <c r="D42" s="93"/>
      <c r="E42" s="93"/>
    </row>
    <row r="43" spans="2:5" ht="30" hidden="1">
      <c r="B43" s="286">
        <v>219</v>
      </c>
      <c r="C43" s="288" t="s">
        <v>942</v>
      </c>
      <c r="D43" s="93"/>
      <c r="E43" s="93"/>
    </row>
    <row r="44" spans="2:5" ht="30" hidden="1">
      <c r="B44" s="286">
        <v>220</v>
      </c>
      <c r="C44" s="288" t="s">
        <v>943</v>
      </c>
      <c r="D44" s="93"/>
      <c r="E44" s="93"/>
    </row>
    <row r="45" spans="2:5" ht="30" hidden="1">
      <c r="B45" s="286">
        <v>221</v>
      </c>
      <c r="C45" s="288" t="s">
        <v>944</v>
      </c>
      <c r="D45" s="93"/>
      <c r="E45" s="93"/>
    </row>
    <row r="46" spans="2:5" ht="30" hidden="1">
      <c r="B46" s="286">
        <v>222</v>
      </c>
      <c r="C46" s="288" t="s">
        <v>945</v>
      </c>
      <c r="D46" s="93"/>
      <c r="E46" s="93"/>
    </row>
    <row r="47" spans="2:5" ht="30" hidden="1">
      <c r="B47" s="286">
        <v>223</v>
      </c>
      <c r="C47" s="288" t="s">
        <v>946</v>
      </c>
      <c r="D47" s="93"/>
      <c r="E47" s="93"/>
    </row>
    <row r="48" spans="2:5" ht="30" hidden="1">
      <c r="B48" s="286">
        <v>224</v>
      </c>
      <c r="C48" s="288" t="s">
        <v>947</v>
      </c>
      <c r="D48" s="93"/>
      <c r="E48" s="93"/>
    </row>
    <row r="49" spans="2:5" ht="30" hidden="1">
      <c r="B49" s="286">
        <v>225</v>
      </c>
      <c r="C49" s="288" t="s">
        <v>948</v>
      </c>
      <c r="D49" s="93"/>
      <c r="E49" s="93"/>
    </row>
    <row r="50" spans="2:5" ht="30" hidden="1">
      <c r="B50" s="286">
        <v>226</v>
      </c>
      <c r="C50" s="288" t="s">
        <v>949</v>
      </c>
      <c r="D50" s="93"/>
      <c r="E50" s="93"/>
    </row>
    <row r="51" spans="2:5" ht="30" hidden="1">
      <c r="B51" s="286">
        <v>227</v>
      </c>
      <c r="C51" s="288" t="s">
        <v>950</v>
      </c>
      <c r="D51" s="93"/>
      <c r="E51" s="93"/>
    </row>
    <row r="52" spans="2:5" ht="30" hidden="1">
      <c r="B52" s="286">
        <v>228</v>
      </c>
      <c r="C52" s="288" t="s">
        <v>951</v>
      </c>
      <c r="D52" s="93"/>
      <c r="E52" s="93"/>
    </row>
    <row r="53" spans="2:5" ht="45" customHeight="1">
      <c r="B53" s="286">
        <v>300</v>
      </c>
      <c r="C53" s="288" t="s">
        <v>743</v>
      </c>
      <c r="D53" s="253">
        <f>'E-OG'!C474</f>
        <v>1157473</v>
      </c>
      <c r="E53" s="289">
        <f>'E-OG'!D474</f>
        <v>1.6310340932546578E-2</v>
      </c>
    </row>
    <row r="54" spans="2:5" hidden="1">
      <c r="B54" s="286">
        <v>301</v>
      </c>
      <c r="C54" s="288" t="s">
        <v>954</v>
      </c>
      <c r="D54" s="93"/>
      <c r="E54" s="93"/>
    </row>
    <row r="55" spans="2:5" ht="30" hidden="1">
      <c r="B55" s="286">
        <v>302</v>
      </c>
      <c r="C55" s="288" t="s">
        <v>955</v>
      </c>
      <c r="D55" s="93"/>
      <c r="E55" s="93"/>
    </row>
    <row r="56" spans="2:5" hidden="1">
      <c r="B56" s="286">
        <v>303</v>
      </c>
      <c r="C56" s="288" t="s">
        <v>956</v>
      </c>
      <c r="D56" s="93"/>
      <c r="E56" s="93"/>
    </row>
    <row r="57" spans="2:5" hidden="1">
      <c r="B57" s="286">
        <v>304</v>
      </c>
      <c r="C57" s="288" t="s">
        <v>957</v>
      </c>
      <c r="D57" s="93"/>
      <c r="E57" s="93"/>
    </row>
    <row r="58" spans="2:5" hidden="1">
      <c r="B58" s="286">
        <v>305</v>
      </c>
      <c r="C58" s="288" t="s">
        <v>958</v>
      </c>
      <c r="D58" s="93"/>
      <c r="E58" s="93"/>
    </row>
    <row r="59" spans="2:5" hidden="1">
      <c r="B59" s="286">
        <v>306</v>
      </c>
      <c r="C59" s="288" t="s">
        <v>959</v>
      </c>
      <c r="D59" s="93"/>
      <c r="E59" s="93"/>
    </row>
    <row r="60" spans="2:5" hidden="1">
      <c r="B60" s="286">
        <v>307</v>
      </c>
      <c r="C60" s="288" t="s">
        <v>960</v>
      </c>
      <c r="D60" s="93"/>
      <c r="E60" s="93"/>
    </row>
    <row r="61" spans="2:5" hidden="1">
      <c r="B61" s="286">
        <v>308</v>
      </c>
      <c r="C61" s="288" t="s">
        <v>961</v>
      </c>
      <c r="D61" s="93"/>
      <c r="E61" s="93"/>
    </row>
    <row r="62" spans="2:5" hidden="1">
      <c r="B62" s="286">
        <v>309</v>
      </c>
      <c r="C62" s="288" t="s">
        <v>962</v>
      </c>
      <c r="D62" s="93"/>
      <c r="E62" s="93"/>
    </row>
    <row r="63" spans="2:5" hidden="1">
      <c r="B63" s="286">
        <v>310</v>
      </c>
      <c r="C63" s="288" t="s">
        <v>963</v>
      </c>
      <c r="D63" s="93"/>
      <c r="E63" s="93"/>
    </row>
    <row r="64" spans="2:5" hidden="1">
      <c r="B64" s="286">
        <v>311</v>
      </c>
      <c r="C64" s="288" t="s">
        <v>964</v>
      </c>
      <c r="D64" s="93"/>
      <c r="E64" s="93"/>
    </row>
    <row r="65" spans="2:5" hidden="1">
      <c r="B65" s="286">
        <v>312</v>
      </c>
      <c r="C65" s="288" t="s">
        <v>965</v>
      </c>
      <c r="D65" s="93"/>
      <c r="E65" s="93"/>
    </row>
    <row r="66" spans="2:5" hidden="1">
      <c r="B66" s="286">
        <v>313</v>
      </c>
      <c r="C66" s="288" t="s">
        <v>966</v>
      </c>
      <c r="D66" s="93"/>
      <c r="E66" s="93"/>
    </row>
    <row r="67" spans="2:5" hidden="1">
      <c r="B67" s="286">
        <v>314</v>
      </c>
      <c r="C67" s="288" t="s">
        <v>967</v>
      </c>
      <c r="D67" s="93"/>
      <c r="E67" s="93"/>
    </row>
    <row r="68" spans="2:5" hidden="1">
      <c r="B68" s="286">
        <v>315</v>
      </c>
      <c r="C68" s="288" t="s">
        <v>968</v>
      </c>
      <c r="D68" s="93"/>
      <c r="E68" s="93"/>
    </row>
    <row r="69" spans="2:5" hidden="1">
      <c r="B69" s="286">
        <v>316</v>
      </c>
      <c r="C69" s="288" t="s">
        <v>969</v>
      </c>
      <c r="D69" s="93"/>
      <c r="E69" s="93"/>
    </row>
    <row r="70" spans="2:5" hidden="1">
      <c r="B70" s="286">
        <v>317</v>
      </c>
      <c r="C70" s="288" t="s">
        <v>970</v>
      </c>
      <c r="D70" s="93"/>
      <c r="E70" s="93"/>
    </row>
    <row r="71" spans="2:5" hidden="1">
      <c r="B71" s="286">
        <v>399</v>
      </c>
      <c r="C71" s="288" t="s">
        <v>971</v>
      </c>
      <c r="D71" s="93"/>
      <c r="E71" s="93"/>
    </row>
    <row r="72" spans="2:5" ht="45" customHeight="1">
      <c r="B72" s="286">
        <v>400</v>
      </c>
      <c r="C72" s="288" t="s">
        <v>744</v>
      </c>
      <c r="D72" s="253">
        <f>'E-OG'!C493</f>
        <v>1450000</v>
      </c>
      <c r="E72" s="289">
        <f>'E-OG'!D493</f>
        <v>2.0432437173214874E-2</v>
      </c>
    </row>
    <row r="73" spans="2:5" hidden="1">
      <c r="B73" s="286">
        <v>401</v>
      </c>
      <c r="C73" s="288" t="s">
        <v>1145</v>
      </c>
      <c r="D73" s="93"/>
      <c r="E73" s="93"/>
    </row>
    <row r="74" spans="2:5" ht="30" hidden="1">
      <c r="B74" s="286">
        <v>402</v>
      </c>
      <c r="C74" s="288" t="s">
        <v>1146</v>
      </c>
      <c r="D74" s="93"/>
      <c r="E74" s="93"/>
    </row>
    <row r="75" spans="2:5" hidden="1">
      <c r="B75" s="286">
        <v>403</v>
      </c>
      <c r="C75" s="288" t="s">
        <v>1147</v>
      </c>
      <c r="D75" s="93"/>
      <c r="E75" s="93"/>
    </row>
    <row r="76" spans="2:5" ht="30" hidden="1">
      <c r="B76" s="286">
        <v>404</v>
      </c>
      <c r="C76" s="288" t="s">
        <v>1148</v>
      </c>
      <c r="D76" s="93"/>
      <c r="E76" s="93"/>
    </row>
    <row r="77" spans="2:5" ht="30" hidden="1">
      <c r="B77" s="286">
        <v>405</v>
      </c>
      <c r="C77" s="288" t="s">
        <v>1149</v>
      </c>
      <c r="D77" s="93"/>
      <c r="E77" s="93"/>
    </row>
    <row r="78" spans="2:5" hidden="1">
      <c r="B78" s="286">
        <v>406</v>
      </c>
      <c r="C78" s="288" t="s">
        <v>1150</v>
      </c>
      <c r="D78" s="93"/>
      <c r="E78" s="93"/>
    </row>
    <row r="79" spans="2:5" hidden="1">
      <c r="B79" s="286">
        <v>407</v>
      </c>
      <c r="C79" s="288" t="s">
        <v>1151</v>
      </c>
      <c r="D79" s="93"/>
      <c r="E79" s="93"/>
    </row>
    <row r="80" spans="2:5" hidden="1">
      <c r="B80" s="286">
        <v>499</v>
      </c>
      <c r="C80" s="288" t="s">
        <v>1152</v>
      </c>
      <c r="D80" s="93"/>
      <c r="E80" s="93"/>
    </row>
    <row r="81" spans="2:11" ht="45" customHeight="1">
      <c r="B81" s="286">
        <v>500</v>
      </c>
      <c r="C81" s="288" t="s">
        <v>745</v>
      </c>
      <c r="D81" s="253">
        <f>'E-OG'!C502</f>
        <v>0</v>
      </c>
      <c r="E81" s="289">
        <f>'E-OG'!D493</f>
        <v>2.0432437173214874E-2</v>
      </c>
    </row>
    <row r="82" spans="2:11" hidden="1">
      <c r="B82" s="286">
        <v>501</v>
      </c>
      <c r="C82" s="288" t="s">
        <v>747</v>
      </c>
      <c r="D82" s="93"/>
      <c r="E82" s="93"/>
    </row>
    <row r="83" spans="2:11" hidden="1">
      <c r="B83" s="286">
        <v>502</v>
      </c>
      <c r="C83" s="288" t="s">
        <v>746</v>
      </c>
      <c r="D83" s="93"/>
      <c r="E83" s="93"/>
    </row>
    <row r="84" spans="2:11" hidden="1">
      <c r="B84" s="286">
        <v>503</v>
      </c>
      <c r="C84" s="288" t="s">
        <v>748</v>
      </c>
      <c r="D84" s="93"/>
      <c r="E84" s="93"/>
    </row>
    <row r="85" spans="2:11" hidden="1">
      <c r="B85" s="286">
        <v>599</v>
      </c>
      <c r="C85" s="288" t="s">
        <v>976</v>
      </c>
      <c r="D85" s="93"/>
      <c r="E85" s="93"/>
    </row>
    <row r="86" spans="2:11" ht="45" customHeight="1">
      <c r="B86" s="286">
        <v>900</v>
      </c>
      <c r="C86" s="288" t="s">
        <v>749</v>
      </c>
      <c r="D86" s="253">
        <f>'E-OG'!C507</f>
        <v>7789912</v>
      </c>
      <c r="E86" s="289">
        <f>'E-OG'!D507</f>
        <v>0.10977026725853284</v>
      </c>
    </row>
    <row r="87" spans="2:11" hidden="1">
      <c r="B87" s="286">
        <v>901</v>
      </c>
      <c r="C87" s="288" t="s">
        <v>972</v>
      </c>
    </row>
    <row r="88" spans="2:11" ht="30" hidden="1">
      <c r="B88" s="286">
        <v>902</v>
      </c>
      <c r="C88" s="288" t="s">
        <v>973</v>
      </c>
    </row>
    <row r="89" spans="2:11" ht="30" hidden="1">
      <c r="B89" s="286">
        <v>903</v>
      </c>
      <c r="C89" s="288" t="s">
        <v>974</v>
      </c>
    </row>
    <row r="90" spans="2:11" hidden="1">
      <c r="B90" s="286">
        <v>904</v>
      </c>
      <c r="C90" s="288" t="s">
        <v>975</v>
      </c>
    </row>
    <row r="91" spans="2:11" hidden="1">
      <c r="B91" s="286">
        <v>999</v>
      </c>
      <c r="C91" s="288" t="s">
        <v>742</v>
      </c>
    </row>
    <row r="92" spans="2:11">
      <c r="B92" s="294"/>
      <c r="C92" s="297" t="s">
        <v>739</v>
      </c>
      <c r="D92" s="298">
        <f>SUM(D16:D86)</f>
        <v>70965592</v>
      </c>
      <c r="E92" s="299">
        <f>SUM(E16:E86)</f>
        <v>1.0204324371732147</v>
      </c>
    </row>
    <row r="93" spans="2:11" s="262" customFormat="1">
      <c r="B93" s="303"/>
      <c r="C93" s="305"/>
      <c r="D93" s="306"/>
      <c r="E93" s="307"/>
    </row>
    <row r="94" spans="2:11" s="262" customFormat="1" ht="21">
      <c r="B94" s="520" t="s">
        <v>1314</v>
      </c>
      <c r="C94" s="520"/>
      <c r="D94" s="520"/>
      <c r="E94" s="520"/>
      <c r="F94" s="520"/>
      <c r="G94" s="520"/>
      <c r="H94" s="520"/>
      <c r="I94" s="520"/>
      <c r="J94" s="520"/>
      <c r="K94" s="520"/>
    </row>
    <row r="95" spans="2:11">
      <c r="B95" s="290" t="s">
        <v>1318</v>
      </c>
      <c r="C95" s="291" t="s">
        <v>616</v>
      </c>
      <c r="D95" s="292" t="s">
        <v>1378</v>
      </c>
      <c r="E95" s="293" t="s">
        <v>1305</v>
      </c>
    </row>
    <row r="96" spans="2:11" ht="75" customHeight="1">
      <c r="B96" s="286">
        <v>1</v>
      </c>
      <c r="C96" s="288" t="s">
        <v>1315</v>
      </c>
      <c r="D96" s="253">
        <f>'E-OG'!C515</f>
        <v>41685019</v>
      </c>
      <c r="E96" s="289">
        <f>'E-OG'!D515</f>
        <v>0.68465435786200957</v>
      </c>
    </row>
    <row r="97" spans="2:5" ht="75" customHeight="1">
      <c r="B97" s="286">
        <v>2</v>
      </c>
      <c r="C97" s="288" t="s">
        <v>1316</v>
      </c>
      <c r="D97" s="253">
        <f>'E-OG'!C516</f>
        <v>19199745</v>
      </c>
      <c r="E97" s="289">
        <f>'E-OG'!D516</f>
        <v>0.31534564213799038</v>
      </c>
    </row>
    <row r="98" spans="2:5" ht="75" customHeight="1">
      <c r="B98" s="286">
        <v>3</v>
      </c>
      <c r="C98" s="288" t="s">
        <v>1317</v>
      </c>
      <c r="D98" s="253">
        <f>'E-OG'!C517</f>
        <v>0</v>
      </c>
      <c r="E98" s="289">
        <f>'E-OG'!D517</f>
        <v>0</v>
      </c>
    </row>
    <row r="99" spans="2:5">
      <c r="B99" s="300"/>
      <c r="C99" s="297" t="s">
        <v>739</v>
      </c>
      <c r="D99" s="301">
        <f>SUM(D96:D98)</f>
        <v>60884764</v>
      </c>
      <c r="E99" s="302">
        <f>SUM(E96:E98)</f>
        <v>1</v>
      </c>
    </row>
    <row r="100" spans="2:5" s="262" customFormat="1">
      <c r="B100" s="308"/>
      <c r="C100" s="309"/>
    </row>
    <row r="101" spans="2:5" hidden="1"/>
    <row r="102" spans="2:5" hidden="1"/>
    <row r="103" spans="2:5" hidden="1"/>
  </sheetData>
  <sheetProtection password="CC49" sheet="1" objects="1" scenarios="1" selectLockedCells="1" selectUnlockedCells="1"/>
  <mergeCells count="3">
    <mergeCell ref="B1:K1"/>
    <mergeCell ref="B14:K14"/>
    <mergeCell ref="B94:K94"/>
  </mergeCells>
  <printOptions horizontalCentered="1"/>
  <pageMargins left="0.39370078740157483" right="0.39370078740157483" top="1.1417322834645669" bottom="0.74803149606299213" header="0.51181102362204722" footer="0.51181102362204722"/>
  <pageSetup scale="70" orientation="portrait" r:id="rId1"/>
  <headerFooter>
    <oddHeader>&amp;L&amp;"-,Negrita"&amp;20Informe a los Egresos Presupuestados 2011
Municipio: &amp;F, Jalisco</oddHeader>
  </headerFooter>
  <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sheetPr codeName="Hoja13">
    <tabColor rgb="FFFFFF00"/>
  </sheetPr>
  <dimension ref="A1:WVN47"/>
  <sheetViews>
    <sheetView workbookViewId="0">
      <selection sqref="A1:XFD1048576"/>
    </sheetView>
  </sheetViews>
  <sheetFormatPr baseColWidth="10" defaultColWidth="0" defaultRowHeight="0" customHeight="1" zeroHeight="1"/>
  <cols>
    <col min="1" max="1" width="1.7109375" style="329" customWidth="1"/>
    <col min="2" max="2" width="57.140625" style="329" customWidth="1"/>
    <col min="3" max="3" width="22.85546875" style="345" customWidth="1"/>
    <col min="4" max="4" width="0" style="379" hidden="1"/>
    <col min="5" max="5" width="22.85546875" style="345" customWidth="1"/>
    <col min="6" max="6" width="13.7109375" style="378" customWidth="1"/>
    <col min="7" max="9" width="0" style="329" hidden="1"/>
    <col min="10" max="253" width="11.42578125" style="329" hidden="1"/>
    <col min="254" max="254" width="1.7109375" style="329" customWidth="1"/>
    <col min="255" max="255" width="50.28515625" style="329" hidden="1" customWidth="1"/>
    <col min="256" max="256" width="16.7109375" style="329" hidden="1" customWidth="1"/>
    <col min="257" max="257" width="14.7109375" style="329" hidden="1" customWidth="1"/>
    <col min="258" max="258" width="16.7109375" style="329" hidden="1" customWidth="1"/>
    <col min="259" max="259" width="14.85546875" style="329" hidden="1" customWidth="1"/>
    <col min="260" max="260" width="16.7109375" style="329" hidden="1" customWidth="1"/>
    <col min="261" max="261" width="14.85546875" style="329" hidden="1" customWidth="1"/>
    <col min="262" max="262" width="1.7109375" style="329" hidden="1" customWidth="1"/>
    <col min="263" max="509" width="11.42578125" style="329" hidden="1"/>
    <col min="510" max="510" width="1.7109375" style="329" hidden="1" customWidth="1"/>
    <col min="511" max="511" width="50.28515625" style="329" hidden="1" customWidth="1"/>
    <col min="512" max="512" width="16.7109375" style="329" hidden="1" customWidth="1"/>
    <col min="513" max="513" width="14.7109375" style="329" hidden="1" customWidth="1"/>
    <col min="514" max="514" width="16.7109375" style="329" hidden="1" customWidth="1"/>
    <col min="515" max="515" width="14.85546875" style="329" hidden="1" customWidth="1"/>
    <col min="516" max="516" width="16.7109375" style="329" hidden="1" customWidth="1"/>
    <col min="517" max="517" width="14.85546875" style="329" hidden="1" customWidth="1"/>
    <col min="518" max="518" width="1.7109375" style="329" hidden="1" customWidth="1"/>
    <col min="519" max="765" width="11.42578125" style="329" hidden="1"/>
    <col min="766" max="766" width="1.7109375" style="329" hidden="1" customWidth="1"/>
    <col min="767" max="767" width="50.28515625" style="329" hidden="1" customWidth="1"/>
    <col min="768" max="768" width="16.7109375" style="329" hidden="1" customWidth="1"/>
    <col min="769" max="769" width="14.7109375" style="329" hidden="1" customWidth="1"/>
    <col min="770" max="770" width="16.7109375" style="329" hidden="1" customWidth="1"/>
    <col min="771" max="771" width="14.85546875" style="329" hidden="1" customWidth="1"/>
    <col min="772" max="772" width="16.7109375" style="329" hidden="1" customWidth="1"/>
    <col min="773" max="773" width="14.85546875" style="329" hidden="1" customWidth="1"/>
    <col min="774" max="774" width="1.7109375" style="329" hidden="1" customWidth="1"/>
    <col min="775" max="1021" width="11.42578125" style="329" hidden="1"/>
    <col min="1022" max="1022" width="1.7109375" style="329" hidden="1" customWidth="1"/>
    <col min="1023" max="1023" width="50.28515625" style="329" hidden="1" customWidth="1"/>
    <col min="1024" max="1024" width="16.7109375" style="329" hidden="1" customWidth="1"/>
    <col min="1025" max="1025" width="14.7109375" style="329" hidden="1" customWidth="1"/>
    <col min="1026" max="1026" width="16.7109375" style="329" hidden="1" customWidth="1"/>
    <col min="1027" max="1027" width="14.85546875" style="329" hidden="1" customWidth="1"/>
    <col min="1028" max="1028" width="16.7109375" style="329" hidden="1" customWidth="1"/>
    <col min="1029" max="1029" width="14.85546875" style="329" hidden="1" customWidth="1"/>
    <col min="1030" max="1030" width="1.7109375" style="329" hidden="1" customWidth="1"/>
    <col min="1031" max="1277" width="11.42578125" style="329" hidden="1"/>
    <col min="1278" max="1278" width="1.7109375" style="329" hidden="1" customWidth="1"/>
    <col min="1279" max="1279" width="50.28515625" style="329" hidden="1" customWidth="1"/>
    <col min="1280" max="1280" width="16.7109375" style="329" hidden="1" customWidth="1"/>
    <col min="1281" max="1281" width="14.7109375" style="329" hidden="1" customWidth="1"/>
    <col min="1282" max="1282" width="16.7109375" style="329" hidden="1" customWidth="1"/>
    <col min="1283" max="1283" width="14.85546875" style="329" hidden="1" customWidth="1"/>
    <col min="1284" max="1284" width="16.7109375" style="329" hidden="1" customWidth="1"/>
    <col min="1285" max="1285" width="14.85546875" style="329" hidden="1" customWidth="1"/>
    <col min="1286" max="1286" width="1.7109375" style="329" hidden="1" customWidth="1"/>
    <col min="1287" max="1533" width="11.42578125" style="329" hidden="1"/>
    <col min="1534" max="1534" width="1.7109375" style="329" hidden="1" customWidth="1"/>
    <col min="1535" max="1535" width="50.28515625" style="329" hidden="1" customWidth="1"/>
    <col min="1536" max="1536" width="16.7109375" style="329" hidden="1" customWidth="1"/>
    <col min="1537" max="1537" width="14.7109375" style="329" hidden="1" customWidth="1"/>
    <col min="1538" max="1538" width="16.7109375" style="329" hidden="1" customWidth="1"/>
    <col min="1539" max="1539" width="14.85546875" style="329" hidden="1" customWidth="1"/>
    <col min="1540" max="1540" width="16.7109375" style="329" hidden="1" customWidth="1"/>
    <col min="1541" max="1541" width="14.85546875" style="329" hidden="1" customWidth="1"/>
    <col min="1542" max="1542" width="1.7109375" style="329" hidden="1" customWidth="1"/>
    <col min="1543" max="1789" width="11.42578125" style="329" hidden="1"/>
    <col min="1790" max="1790" width="1.7109375" style="329" hidden="1" customWidth="1"/>
    <col min="1791" max="1791" width="50.28515625" style="329" hidden="1" customWidth="1"/>
    <col min="1792" max="1792" width="16.7109375" style="329" hidden="1" customWidth="1"/>
    <col min="1793" max="1793" width="14.7109375" style="329" hidden="1" customWidth="1"/>
    <col min="1794" max="1794" width="16.7109375" style="329" hidden="1" customWidth="1"/>
    <col min="1795" max="1795" width="14.85546875" style="329" hidden="1" customWidth="1"/>
    <col min="1796" max="1796" width="16.7109375" style="329" hidden="1" customWidth="1"/>
    <col min="1797" max="1797" width="14.85546875" style="329" hidden="1" customWidth="1"/>
    <col min="1798" max="1798" width="1.7109375" style="329" hidden="1" customWidth="1"/>
    <col min="1799" max="2045" width="11.42578125" style="329" hidden="1"/>
    <col min="2046" max="2046" width="1.7109375" style="329" hidden="1" customWidth="1"/>
    <col min="2047" max="2047" width="50.28515625" style="329" hidden="1" customWidth="1"/>
    <col min="2048" max="2048" width="16.7109375" style="329" hidden="1" customWidth="1"/>
    <col min="2049" max="2049" width="14.7109375" style="329" hidden="1" customWidth="1"/>
    <col min="2050" max="2050" width="16.7109375" style="329" hidden="1" customWidth="1"/>
    <col min="2051" max="2051" width="14.85546875" style="329" hidden="1" customWidth="1"/>
    <col min="2052" max="2052" width="16.7109375" style="329" hidden="1" customWidth="1"/>
    <col min="2053" max="2053" width="14.85546875" style="329" hidden="1" customWidth="1"/>
    <col min="2054" max="2054" width="1.7109375" style="329" hidden="1" customWidth="1"/>
    <col min="2055" max="2301" width="11.42578125" style="329" hidden="1"/>
    <col min="2302" max="2302" width="1.7109375" style="329" hidden="1" customWidth="1"/>
    <col min="2303" max="2303" width="50.28515625" style="329" hidden="1" customWidth="1"/>
    <col min="2304" max="2304" width="16.7109375" style="329" hidden="1" customWidth="1"/>
    <col min="2305" max="2305" width="14.7109375" style="329" hidden="1" customWidth="1"/>
    <col min="2306" max="2306" width="16.7109375" style="329" hidden="1" customWidth="1"/>
    <col min="2307" max="2307" width="14.85546875" style="329" hidden="1" customWidth="1"/>
    <col min="2308" max="2308" width="16.7109375" style="329" hidden="1" customWidth="1"/>
    <col min="2309" max="2309" width="14.85546875" style="329" hidden="1" customWidth="1"/>
    <col min="2310" max="2310" width="1.7109375" style="329" hidden="1" customWidth="1"/>
    <col min="2311" max="2557" width="11.42578125" style="329" hidden="1"/>
    <col min="2558" max="2558" width="1.7109375" style="329" hidden="1" customWidth="1"/>
    <col min="2559" max="2559" width="50.28515625" style="329" hidden="1" customWidth="1"/>
    <col min="2560" max="2560" width="16.7109375" style="329" hidden="1" customWidth="1"/>
    <col min="2561" max="2561" width="14.7109375" style="329" hidden="1" customWidth="1"/>
    <col min="2562" max="2562" width="16.7109375" style="329" hidden="1" customWidth="1"/>
    <col min="2563" max="2563" width="14.85546875" style="329" hidden="1" customWidth="1"/>
    <col min="2564" max="2564" width="16.7109375" style="329" hidden="1" customWidth="1"/>
    <col min="2565" max="2565" width="14.85546875" style="329" hidden="1" customWidth="1"/>
    <col min="2566" max="2566" width="1.7109375" style="329" hidden="1" customWidth="1"/>
    <col min="2567" max="2813" width="11.42578125" style="329" hidden="1"/>
    <col min="2814" max="2814" width="1.7109375" style="329" hidden="1" customWidth="1"/>
    <col min="2815" max="2815" width="50.28515625" style="329" hidden="1" customWidth="1"/>
    <col min="2816" max="2816" width="16.7109375" style="329" hidden="1" customWidth="1"/>
    <col min="2817" max="2817" width="14.7109375" style="329" hidden="1" customWidth="1"/>
    <col min="2818" max="2818" width="16.7109375" style="329" hidden="1" customWidth="1"/>
    <col min="2819" max="2819" width="14.85546875" style="329" hidden="1" customWidth="1"/>
    <col min="2820" max="2820" width="16.7109375" style="329" hidden="1" customWidth="1"/>
    <col min="2821" max="2821" width="14.85546875" style="329" hidden="1" customWidth="1"/>
    <col min="2822" max="2822" width="1.7109375" style="329" hidden="1" customWidth="1"/>
    <col min="2823" max="3069" width="11.42578125" style="329" hidden="1"/>
    <col min="3070" max="3070" width="1.7109375" style="329" hidden="1" customWidth="1"/>
    <col min="3071" max="3071" width="50.28515625" style="329" hidden="1" customWidth="1"/>
    <col min="3072" max="3072" width="16.7109375" style="329" hidden="1" customWidth="1"/>
    <col min="3073" max="3073" width="14.7109375" style="329" hidden="1" customWidth="1"/>
    <col min="3074" max="3074" width="16.7109375" style="329" hidden="1" customWidth="1"/>
    <col min="3075" max="3075" width="14.85546875" style="329" hidden="1" customWidth="1"/>
    <col min="3076" max="3076" width="16.7109375" style="329" hidden="1" customWidth="1"/>
    <col min="3077" max="3077" width="14.85546875" style="329" hidden="1" customWidth="1"/>
    <col min="3078" max="3078" width="1.7109375" style="329" hidden="1" customWidth="1"/>
    <col min="3079" max="3325" width="11.42578125" style="329" hidden="1"/>
    <col min="3326" max="3326" width="1.7109375" style="329" hidden="1" customWidth="1"/>
    <col min="3327" max="3327" width="50.28515625" style="329" hidden="1" customWidth="1"/>
    <col min="3328" max="3328" width="16.7109375" style="329" hidden="1" customWidth="1"/>
    <col min="3329" max="3329" width="14.7109375" style="329" hidden="1" customWidth="1"/>
    <col min="3330" max="3330" width="16.7109375" style="329" hidden="1" customWidth="1"/>
    <col min="3331" max="3331" width="14.85546875" style="329" hidden="1" customWidth="1"/>
    <col min="3332" max="3332" width="16.7109375" style="329" hidden="1" customWidth="1"/>
    <col min="3333" max="3333" width="14.85546875" style="329" hidden="1" customWidth="1"/>
    <col min="3334" max="3334" width="1.7109375" style="329" hidden="1" customWidth="1"/>
    <col min="3335" max="3581" width="11.42578125" style="329" hidden="1"/>
    <col min="3582" max="3582" width="1.7109375" style="329" hidden="1" customWidth="1"/>
    <col min="3583" max="3583" width="50.28515625" style="329" hidden="1" customWidth="1"/>
    <col min="3584" max="3584" width="16.7109375" style="329" hidden="1" customWidth="1"/>
    <col min="3585" max="3585" width="14.7109375" style="329" hidden="1" customWidth="1"/>
    <col min="3586" max="3586" width="16.7109375" style="329" hidden="1" customWidth="1"/>
    <col min="3587" max="3587" width="14.85546875" style="329" hidden="1" customWidth="1"/>
    <col min="3588" max="3588" width="16.7109375" style="329" hidden="1" customWidth="1"/>
    <col min="3589" max="3589" width="14.85546875" style="329" hidden="1" customWidth="1"/>
    <col min="3590" max="3590" width="1.7109375" style="329" hidden="1" customWidth="1"/>
    <col min="3591" max="3837" width="11.42578125" style="329" hidden="1"/>
    <col min="3838" max="3838" width="1.7109375" style="329" hidden="1" customWidth="1"/>
    <col min="3839" max="3839" width="50.28515625" style="329" hidden="1" customWidth="1"/>
    <col min="3840" max="3840" width="16.7109375" style="329" hidden="1" customWidth="1"/>
    <col min="3841" max="3841" width="14.7109375" style="329" hidden="1" customWidth="1"/>
    <col min="3842" max="3842" width="16.7109375" style="329" hidden="1" customWidth="1"/>
    <col min="3843" max="3843" width="14.85546875" style="329" hidden="1" customWidth="1"/>
    <col min="3844" max="3844" width="16.7109375" style="329" hidden="1" customWidth="1"/>
    <col min="3845" max="3845" width="14.85546875" style="329" hidden="1" customWidth="1"/>
    <col min="3846" max="3846" width="1.7109375" style="329" hidden="1" customWidth="1"/>
    <col min="3847" max="4093" width="11.42578125" style="329" hidden="1"/>
    <col min="4094" max="4094" width="1.7109375" style="329" hidden="1" customWidth="1"/>
    <col min="4095" max="4095" width="50.28515625" style="329" hidden="1" customWidth="1"/>
    <col min="4096" max="4096" width="16.7109375" style="329" hidden="1" customWidth="1"/>
    <col min="4097" max="4097" width="14.7109375" style="329" hidden="1" customWidth="1"/>
    <col min="4098" max="4098" width="16.7109375" style="329" hidden="1" customWidth="1"/>
    <col min="4099" max="4099" width="14.85546875" style="329" hidden="1" customWidth="1"/>
    <col min="4100" max="4100" width="16.7109375" style="329" hidden="1" customWidth="1"/>
    <col min="4101" max="4101" width="14.85546875" style="329" hidden="1" customWidth="1"/>
    <col min="4102" max="4102" width="1.7109375" style="329" hidden="1" customWidth="1"/>
    <col min="4103" max="4349" width="11.42578125" style="329" hidden="1"/>
    <col min="4350" max="4350" width="1.7109375" style="329" hidden="1" customWidth="1"/>
    <col min="4351" max="4351" width="50.28515625" style="329" hidden="1" customWidth="1"/>
    <col min="4352" max="4352" width="16.7109375" style="329" hidden="1" customWidth="1"/>
    <col min="4353" max="4353" width="14.7109375" style="329" hidden="1" customWidth="1"/>
    <col min="4354" max="4354" width="16.7109375" style="329" hidden="1" customWidth="1"/>
    <col min="4355" max="4355" width="14.85546875" style="329" hidden="1" customWidth="1"/>
    <col min="4356" max="4356" width="16.7109375" style="329" hidden="1" customWidth="1"/>
    <col min="4357" max="4357" width="14.85546875" style="329" hidden="1" customWidth="1"/>
    <col min="4358" max="4358" width="1.7109375" style="329" hidden="1" customWidth="1"/>
    <col min="4359" max="4605" width="11.42578125" style="329" hidden="1"/>
    <col min="4606" max="4606" width="1.7109375" style="329" hidden="1" customWidth="1"/>
    <col min="4607" max="4607" width="50.28515625" style="329" hidden="1" customWidth="1"/>
    <col min="4608" max="4608" width="16.7109375" style="329" hidden="1" customWidth="1"/>
    <col min="4609" max="4609" width="14.7109375" style="329" hidden="1" customWidth="1"/>
    <col min="4610" max="4610" width="16.7109375" style="329" hidden="1" customWidth="1"/>
    <col min="4611" max="4611" width="14.85546875" style="329" hidden="1" customWidth="1"/>
    <col min="4612" max="4612" width="16.7109375" style="329" hidden="1" customWidth="1"/>
    <col min="4613" max="4613" width="14.85546875" style="329" hidden="1" customWidth="1"/>
    <col min="4614" max="4614" width="1.7109375" style="329" hidden="1" customWidth="1"/>
    <col min="4615" max="4861" width="11.42578125" style="329" hidden="1"/>
    <col min="4862" max="4862" width="1.7109375" style="329" hidden="1" customWidth="1"/>
    <col min="4863" max="4863" width="50.28515625" style="329" hidden="1" customWidth="1"/>
    <col min="4864" max="4864" width="16.7109375" style="329" hidden="1" customWidth="1"/>
    <col min="4865" max="4865" width="14.7109375" style="329" hidden="1" customWidth="1"/>
    <col min="4866" max="4866" width="16.7109375" style="329" hidden="1" customWidth="1"/>
    <col min="4867" max="4867" width="14.85546875" style="329" hidden="1" customWidth="1"/>
    <col min="4868" max="4868" width="16.7109375" style="329" hidden="1" customWidth="1"/>
    <col min="4869" max="4869" width="14.85546875" style="329" hidden="1" customWidth="1"/>
    <col min="4870" max="4870" width="1.7109375" style="329" hidden="1" customWidth="1"/>
    <col min="4871" max="5117" width="11.42578125" style="329" hidden="1"/>
    <col min="5118" max="5118" width="1.7109375" style="329" hidden="1" customWidth="1"/>
    <col min="5119" max="5119" width="50.28515625" style="329" hidden="1" customWidth="1"/>
    <col min="5120" max="5120" width="16.7109375" style="329" hidden="1" customWidth="1"/>
    <col min="5121" max="5121" width="14.7109375" style="329" hidden="1" customWidth="1"/>
    <col min="5122" max="5122" width="16.7109375" style="329" hidden="1" customWidth="1"/>
    <col min="5123" max="5123" width="14.85546875" style="329" hidden="1" customWidth="1"/>
    <col min="5124" max="5124" width="16.7109375" style="329" hidden="1" customWidth="1"/>
    <col min="5125" max="5125" width="14.85546875" style="329" hidden="1" customWidth="1"/>
    <col min="5126" max="5126" width="1.7109375" style="329" hidden="1" customWidth="1"/>
    <col min="5127" max="5373" width="11.42578125" style="329" hidden="1"/>
    <col min="5374" max="5374" width="1.7109375" style="329" hidden="1" customWidth="1"/>
    <col min="5375" max="5375" width="50.28515625" style="329" hidden="1" customWidth="1"/>
    <col min="5376" max="5376" width="16.7109375" style="329" hidden="1" customWidth="1"/>
    <col min="5377" max="5377" width="14.7109375" style="329" hidden="1" customWidth="1"/>
    <col min="5378" max="5378" width="16.7109375" style="329" hidden="1" customWidth="1"/>
    <col min="5379" max="5379" width="14.85546875" style="329" hidden="1" customWidth="1"/>
    <col min="5380" max="5380" width="16.7109375" style="329" hidden="1" customWidth="1"/>
    <col min="5381" max="5381" width="14.85546875" style="329" hidden="1" customWidth="1"/>
    <col min="5382" max="5382" width="1.7109375" style="329" hidden="1" customWidth="1"/>
    <col min="5383" max="5629" width="11.42578125" style="329" hidden="1"/>
    <col min="5630" max="5630" width="1.7109375" style="329" hidden="1" customWidth="1"/>
    <col min="5631" max="5631" width="50.28515625" style="329" hidden="1" customWidth="1"/>
    <col min="5632" max="5632" width="16.7109375" style="329" hidden="1" customWidth="1"/>
    <col min="5633" max="5633" width="14.7109375" style="329" hidden="1" customWidth="1"/>
    <col min="5634" max="5634" width="16.7109375" style="329" hidden="1" customWidth="1"/>
    <col min="5635" max="5635" width="14.85546875" style="329" hidden="1" customWidth="1"/>
    <col min="5636" max="5636" width="16.7109375" style="329" hidden="1" customWidth="1"/>
    <col min="5637" max="5637" width="14.85546875" style="329" hidden="1" customWidth="1"/>
    <col min="5638" max="5638" width="1.7109375" style="329" hidden="1" customWidth="1"/>
    <col min="5639" max="5885" width="11.42578125" style="329" hidden="1"/>
    <col min="5886" max="5886" width="1.7109375" style="329" hidden="1" customWidth="1"/>
    <col min="5887" max="5887" width="50.28515625" style="329" hidden="1" customWidth="1"/>
    <col min="5888" max="5888" width="16.7109375" style="329" hidden="1" customWidth="1"/>
    <col min="5889" max="5889" width="14.7109375" style="329" hidden="1" customWidth="1"/>
    <col min="5890" max="5890" width="16.7109375" style="329" hidden="1" customWidth="1"/>
    <col min="5891" max="5891" width="14.85546875" style="329" hidden="1" customWidth="1"/>
    <col min="5892" max="5892" width="16.7109375" style="329" hidden="1" customWidth="1"/>
    <col min="5893" max="5893" width="14.85546875" style="329" hidden="1" customWidth="1"/>
    <col min="5894" max="5894" width="1.7109375" style="329" hidden="1" customWidth="1"/>
    <col min="5895" max="6141" width="11.42578125" style="329" hidden="1"/>
    <col min="6142" max="6142" width="1.7109375" style="329" hidden="1" customWidth="1"/>
    <col min="6143" max="6143" width="50.28515625" style="329" hidden="1" customWidth="1"/>
    <col min="6144" max="6144" width="16.7109375" style="329" hidden="1" customWidth="1"/>
    <col min="6145" max="6145" width="14.7109375" style="329" hidden="1" customWidth="1"/>
    <col min="6146" max="6146" width="16.7109375" style="329" hidden="1" customWidth="1"/>
    <col min="6147" max="6147" width="14.85546875" style="329" hidden="1" customWidth="1"/>
    <col min="6148" max="6148" width="16.7109375" style="329" hidden="1" customWidth="1"/>
    <col min="6149" max="6149" width="14.85546875" style="329" hidden="1" customWidth="1"/>
    <col min="6150" max="6150" width="1.7109375" style="329" hidden="1" customWidth="1"/>
    <col min="6151" max="6397" width="11.42578125" style="329" hidden="1"/>
    <col min="6398" max="6398" width="1.7109375" style="329" hidden="1" customWidth="1"/>
    <col min="6399" max="6399" width="50.28515625" style="329" hidden="1" customWidth="1"/>
    <col min="6400" max="6400" width="16.7109375" style="329" hidden="1" customWidth="1"/>
    <col min="6401" max="6401" width="14.7109375" style="329" hidden="1" customWidth="1"/>
    <col min="6402" max="6402" width="16.7109375" style="329" hidden="1" customWidth="1"/>
    <col min="6403" max="6403" width="14.85546875" style="329" hidden="1" customWidth="1"/>
    <col min="6404" max="6404" width="16.7109375" style="329" hidden="1" customWidth="1"/>
    <col min="6405" max="6405" width="14.85546875" style="329" hidden="1" customWidth="1"/>
    <col min="6406" max="6406" width="1.7109375" style="329" hidden="1" customWidth="1"/>
    <col min="6407" max="6653" width="11.42578125" style="329" hidden="1"/>
    <col min="6654" max="6654" width="1.7109375" style="329" hidden="1" customWidth="1"/>
    <col min="6655" max="6655" width="50.28515625" style="329" hidden="1" customWidth="1"/>
    <col min="6656" max="6656" width="16.7109375" style="329" hidden="1" customWidth="1"/>
    <col min="6657" max="6657" width="14.7109375" style="329" hidden="1" customWidth="1"/>
    <col min="6658" max="6658" width="16.7109375" style="329" hidden="1" customWidth="1"/>
    <col min="6659" max="6659" width="14.85546875" style="329" hidden="1" customWidth="1"/>
    <col min="6660" max="6660" width="16.7109375" style="329" hidden="1" customWidth="1"/>
    <col min="6661" max="6661" width="14.85546875" style="329" hidden="1" customWidth="1"/>
    <col min="6662" max="6662" width="1.7109375" style="329" hidden="1" customWidth="1"/>
    <col min="6663" max="6909" width="11.42578125" style="329" hidden="1"/>
    <col min="6910" max="6910" width="1.7109375" style="329" hidden="1" customWidth="1"/>
    <col min="6911" max="6911" width="50.28515625" style="329" hidden="1" customWidth="1"/>
    <col min="6912" max="6912" width="16.7109375" style="329" hidden="1" customWidth="1"/>
    <col min="6913" max="6913" width="14.7109375" style="329" hidden="1" customWidth="1"/>
    <col min="6914" max="6914" width="16.7109375" style="329" hidden="1" customWidth="1"/>
    <col min="6915" max="6915" width="14.85546875" style="329" hidden="1" customWidth="1"/>
    <col min="6916" max="6916" width="16.7109375" style="329" hidden="1" customWidth="1"/>
    <col min="6917" max="6917" width="14.85546875" style="329" hidden="1" customWidth="1"/>
    <col min="6918" max="6918" width="1.7109375" style="329" hidden="1" customWidth="1"/>
    <col min="6919" max="7165" width="11.42578125" style="329" hidden="1"/>
    <col min="7166" max="7166" width="1.7109375" style="329" hidden="1" customWidth="1"/>
    <col min="7167" max="7167" width="50.28515625" style="329" hidden="1" customWidth="1"/>
    <col min="7168" max="7168" width="16.7109375" style="329" hidden="1" customWidth="1"/>
    <col min="7169" max="7169" width="14.7109375" style="329" hidden="1" customWidth="1"/>
    <col min="7170" max="7170" width="16.7109375" style="329" hidden="1" customWidth="1"/>
    <col min="7171" max="7171" width="14.85546875" style="329" hidden="1" customWidth="1"/>
    <col min="7172" max="7172" width="16.7109375" style="329" hidden="1" customWidth="1"/>
    <col min="7173" max="7173" width="14.85546875" style="329" hidden="1" customWidth="1"/>
    <col min="7174" max="7174" width="1.7109375" style="329" hidden="1" customWidth="1"/>
    <col min="7175" max="7421" width="11.42578125" style="329" hidden="1"/>
    <col min="7422" max="7422" width="1.7109375" style="329" hidden="1" customWidth="1"/>
    <col min="7423" max="7423" width="50.28515625" style="329" hidden="1" customWidth="1"/>
    <col min="7424" max="7424" width="16.7109375" style="329" hidden="1" customWidth="1"/>
    <col min="7425" max="7425" width="14.7109375" style="329" hidden="1" customWidth="1"/>
    <col min="7426" max="7426" width="16.7109375" style="329" hidden="1" customWidth="1"/>
    <col min="7427" max="7427" width="14.85546875" style="329" hidden="1" customWidth="1"/>
    <col min="7428" max="7428" width="16.7109375" style="329" hidden="1" customWidth="1"/>
    <col min="7429" max="7429" width="14.85546875" style="329" hidden="1" customWidth="1"/>
    <col min="7430" max="7430" width="1.7109375" style="329" hidden="1" customWidth="1"/>
    <col min="7431" max="7677" width="11.42578125" style="329" hidden="1"/>
    <col min="7678" max="7678" width="1.7109375" style="329" hidden="1" customWidth="1"/>
    <col min="7679" max="7679" width="50.28515625" style="329" hidden="1" customWidth="1"/>
    <col min="7680" max="7680" width="16.7109375" style="329" hidden="1" customWidth="1"/>
    <col min="7681" max="7681" width="14.7109375" style="329" hidden="1" customWidth="1"/>
    <col min="7682" max="7682" width="16.7109375" style="329" hidden="1" customWidth="1"/>
    <col min="7683" max="7683" width="14.85546875" style="329" hidden="1" customWidth="1"/>
    <col min="7684" max="7684" width="16.7109375" style="329" hidden="1" customWidth="1"/>
    <col min="7685" max="7685" width="14.85546875" style="329" hidden="1" customWidth="1"/>
    <col min="7686" max="7686" width="1.7109375" style="329" hidden="1" customWidth="1"/>
    <col min="7687" max="7933" width="11.42578125" style="329" hidden="1"/>
    <col min="7934" max="7934" width="1.7109375" style="329" hidden="1" customWidth="1"/>
    <col min="7935" max="7935" width="50.28515625" style="329" hidden="1" customWidth="1"/>
    <col min="7936" max="7936" width="16.7109375" style="329" hidden="1" customWidth="1"/>
    <col min="7937" max="7937" width="14.7109375" style="329" hidden="1" customWidth="1"/>
    <col min="7938" max="7938" width="16.7109375" style="329" hidden="1" customWidth="1"/>
    <col min="7939" max="7939" width="14.85546875" style="329" hidden="1" customWidth="1"/>
    <col min="7940" max="7940" width="16.7109375" style="329" hidden="1" customWidth="1"/>
    <col min="7941" max="7941" width="14.85546875" style="329" hidden="1" customWidth="1"/>
    <col min="7942" max="7942" width="1.7109375" style="329" hidden="1" customWidth="1"/>
    <col min="7943" max="8189" width="11.42578125" style="329" hidden="1"/>
    <col min="8190" max="8190" width="1.7109375" style="329" hidden="1" customWidth="1"/>
    <col min="8191" max="8191" width="50.28515625" style="329" hidden="1" customWidth="1"/>
    <col min="8192" max="8192" width="16.7109375" style="329" hidden="1" customWidth="1"/>
    <col min="8193" max="8193" width="14.7109375" style="329" hidden="1" customWidth="1"/>
    <col min="8194" max="8194" width="16.7109375" style="329" hidden="1" customWidth="1"/>
    <col min="8195" max="8195" width="14.85546875" style="329" hidden="1" customWidth="1"/>
    <col min="8196" max="8196" width="16.7109375" style="329" hidden="1" customWidth="1"/>
    <col min="8197" max="8197" width="14.85546875" style="329" hidden="1" customWidth="1"/>
    <col min="8198" max="8198" width="1.7109375" style="329" hidden="1" customWidth="1"/>
    <col min="8199" max="8445" width="11.42578125" style="329" hidden="1"/>
    <col min="8446" max="8446" width="1.7109375" style="329" hidden="1" customWidth="1"/>
    <col min="8447" max="8447" width="50.28515625" style="329" hidden="1" customWidth="1"/>
    <col min="8448" max="8448" width="16.7109375" style="329" hidden="1" customWidth="1"/>
    <col min="8449" max="8449" width="14.7109375" style="329" hidden="1" customWidth="1"/>
    <col min="8450" max="8450" width="16.7109375" style="329" hidden="1" customWidth="1"/>
    <col min="8451" max="8451" width="14.85546875" style="329" hidden="1" customWidth="1"/>
    <col min="8452" max="8452" width="16.7109375" style="329" hidden="1" customWidth="1"/>
    <col min="8453" max="8453" width="14.85546875" style="329" hidden="1" customWidth="1"/>
    <col min="8454" max="8454" width="1.7109375" style="329" hidden="1" customWidth="1"/>
    <col min="8455" max="8701" width="11.42578125" style="329" hidden="1"/>
    <col min="8702" max="8702" width="1.7109375" style="329" hidden="1" customWidth="1"/>
    <col min="8703" max="8703" width="50.28515625" style="329" hidden="1" customWidth="1"/>
    <col min="8704" max="8704" width="16.7109375" style="329" hidden="1" customWidth="1"/>
    <col min="8705" max="8705" width="14.7109375" style="329" hidden="1" customWidth="1"/>
    <col min="8706" max="8706" width="16.7109375" style="329" hidden="1" customWidth="1"/>
    <col min="8707" max="8707" width="14.85546875" style="329" hidden="1" customWidth="1"/>
    <col min="8708" max="8708" width="16.7109375" style="329" hidden="1" customWidth="1"/>
    <col min="8709" max="8709" width="14.85546875" style="329" hidden="1" customWidth="1"/>
    <col min="8710" max="8710" width="1.7109375" style="329" hidden="1" customWidth="1"/>
    <col min="8711" max="8957" width="11.42578125" style="329" hidden="1"/>
    <col min="8958" max="8958" width="1.7109375" style="329" hidden="1" customWidth="1"/>
    <col min="8959" max="8959" width="50.28515625" style="329" hidden="1" customWidth="1"/>
    <col min="8960" max="8960" width="16.7109375" style="329" hidden="1" customWidth="1"/>
    <col min="8961" max="8961" width="14.7109375" style="329" hidden="1" customWidth="1"/>
    <col min="8962" max="8962" width="16.7109375" style="329" hidden="1" customWidth="1"/>
    <col min="8963" max="8963" width="14.85546875" style="329" hidden="1" customWidth="1"/>
    <col min="8964" max="8964" width="16.7109375" style="329" hidden="1" customWidth="1"/>
    <col min="8965" max="8965" width="14.85546875" style="329" hidden="1" customWidth="1"/>
    <col min="8966" max="8966" width="1.7109375" style="329" hidden="1" customWidth="1"/>
    <col min="8967" max="9213" width="11.42578125" style="329" hidden="1"/>
    <col min="9214" max="9214" width="1.7109375" style="329" hidden="1" customWidth="1"/>
    <col min="9215" max="9215" width="50.28515625" style="329" hidden="1" customWidth="1"/>
    <col min="9216" max="9216" width="16.7109375" style="329" hidden="1" customWidth="1"/>
    <col min="9217" max="9217" width="14.7109375" style="329" hidden="1" customWidth="1"/>
    <col min="9218" max="9218" width="16.7109375" style="329" hidden="1" customWidth="1"/>
    <col min="9219" max="9219" width="14.85546875" style="329" hidden="1" customWidth="1"/>
    <col min="9220" max="9220" width="16.7109375" style="329" hidden="1" customWidth="1"/>
    <col min="9221" max="9221" width="14.85546875" style="329" hidden="1" customWidth="1"/>
    <col min="9222" max="9222" width="1.7109375" style="329" hidden="1" customWidth="1"/>
    <col min="9223" max="9469" width="11.42578125" style="329" hidden="1"/>
    <col min="9470" max="9470" width="1.7109375" style="329" hidden="1" customWidth="1"/>
    <col min="9471" max="9471" width="50.28515625" style="329" hidden="1" customWidth="1"/>
    <col min="9472" max="9472" width="16.7109375" style="329" hidden="1" customWidth="1"/>
    <col min="9473" max="9473" width="14.7109375" style="329" hidden="1" customWidth="1"/>
    <col min="9474" max="9474" width="16.7109375" style="329" hidden="1" customWidth="1"/>
    <col min="9475" max="9475" width="14.85546875" style="329" hidden="1" customWidth="1"/>
    <col min="9476" max="9476" width="16.7109375" style="329" hidden="1" customWidth="1"/>
    <col min="9477" max="9477" width="14.85546875" style="329" hidden="1" customWidth="1"/>
    <col min="9478" max="9478" width="1.7109375" style="329" hidden="1" customWidth="1"/>
    <col min="9479" max="9725" width="11.42578125" style="329" hidden="1"/>
    <col min="9726" max="9726" width="1.7109375" style="329" hidden="1" customWidth="1"/>
    <col min="9727" max="9727" width="50.28515625" style="329" hidden="1" customWidth="1"/>
    <col min="9728" max="9728" width="16.7109375" style="329" hidden="1" customWidth="1"/>
    <col min="9729" max="9729" width="14.7109375" style="329" hidden="1" customWidth="1"/>
    <col min="9730" max="9730" width="16.7109375" style="329" hidden="1" customWidth="1"/>
    <col min="9731" max="9731" width="14.85546875" style="329" hidden="1" customWidth="1"/>
    <col min="9732" max="9732" width="16.7109375" style="329" hidden="1" customWidth="1"/>
    <col min="9733" max="9733" width="14.85546875" style="329" hidden="1" customWidth="1"/>
    <col min="9734" max="9734" width="1.7109375" style="329" hidden="1" customWidth="1"/>
    <col min="9735" max="9981" width="11.42578125" style="329" hidden="1"/>
    <col min="9982" max="9982" width="1.7109375" style="329" hidden="1" customWidth="1"/>
    <col min="9983" max="9983" width="50.28515625" style="329" hidden="1" customWidth="1"/>
    <col min="9984" max="9984" width="16.7109375" style="329" hidden="1" customWidth="1"/>
    <col min="9985" max="9985" width="14.7109375" style="329" hidden="1" customWidth="1"/>
    <col min="9986" max="9986" width="16.7109375" style="329" hidden="1" customWidth="1"/>
    <col min="9987" max="9987" width="14.85546875" style="329" hidden="1" customWidth="1"/>
    <col min="9988" max="9988" width="16.7109375" style="329" hidden="1" customWidth="1"/>
    <col min="9989" max="9989" width="14.85546875" style="329" hidden="1" customWidth="1"/>
    <col min="9990" max="9990" width="1.7109375" style="329" hidden="1" customWidth="1"/>
    <col min="9991" max="10237" width="11.42578125" style="329" hidden="1"/>
    <col min="10238" max="10238" width="1.7109375" style="329" hidden="1" customWidth="1"/>
    <col min="10239" max="10239" width="50.28515625" style="329" hidden="1" customWidth="1"/>
    <col min="10240" max="10240" width="16.7109375" style="329" hidden="1" customWidth="1"/>
    <col min="10241" max="10241" width="14.7109375" style="329" hidden="1" customWidth="1"/>
    <col min="10242" max="10242" width="16.7109375" style="329" hidden="1" customWidth="1"/>
    <col min="10243" max="10243" width="14.85546875" style="329" hidden="1" customWidth="1"/>
    <col min="10244" max="10244" width="16.7109375" style="329" hidden="1" customWidth="1"/>
    <col min="10245" max="10245" width="14.85546875" style="329" hidden="1" customWidth="1"/>
    <col min="10246" max="10246" width="1.7109375" style="329" hidden="1" customWidth="1"/>
    <col min="10247" max="10493" width="11.42578125" style="329" hidden="1"/>
    <col min="10494" max="10494" width="1.7109375" style="329" hidden="1" customWidth="1"/>
    <col min="10495" max="10495" width="50.28515625" style="329" hidden="1" customWidth="1"/>
    <col min="10496" max="10496" width="16.7109375" style="329" hidden="1" customWidth="1"/>
    <col min="10497" max="10497" width="14.7109375" style="329" hidden="1" customWidth="1"/>
    <col min="10498" max="10498" width="16.7109375" style="329" hidden="1" customWidth="1"/>
    <col min="10499" max="10499" width="14.85546875" style="329" hidden="1" customWidth="1"/>
    <col min="10500" max="10500" width="16.7109375" style="329" hidden="1" customWidth="1"/>
    <col min="10501" max="10501" width="14.85546875" style="329" hidden="1" customWidth="1"/>
    <col min="10502" max="10502" width="1.7109375" style="329" hidden="1" customWidth="1"/>
    <col min="10503" max="10749" width="11.42578125" style="329" hidden="1"/>
    <col min="10750" max="10750" width="1.7109375" style="329" hidden="1" customWidth="1"/>
    <col min="10751" max="10751" width="50.28515625" style="329" hidden="1" customWidth="1"/>
    <col min="10752" max="10752" width="16.7109375" style="329" hidden="1" customWidth="1"/>
    <col min="10753" max="10753" width="14.7109375" style="329" hidden="1" customWidth="1"/>
    <col min="10754" max="10754" width="16.7109375" style="329" hidden="1" customWidth="1"/>
    <col min="10755" max="10755" width="14.85546875" style="329" hidden="1" customWidth="1"/>
    <col min="10756" max="10756" width="16.7109375" style="329" hidden="1" customWidth="1"/>
    <col min="10757" max="10757" width="14.85546875" style="329" hidden="1" customWidth="1"/>
    <col min="10758" max="10758" width="1.7109375" style="329" hidden="1" customWidth="1"/>
    <col min="10759" max="11005" width="11.42578125" style="329" hidden="1"/>
    <col min="11006" max="11006" width="1.7109375" style="329" hidden="1" customWidth="1"/>
    <col min="11007" max="11007" width="50.28515625" style="329" hidden="1" customWidth="1"/>
    <col min="11008" max="11008" width="16.7109375" style="329" hidden="1" customWidth="1"/>
    <col min="11009" max="11009" width="14.7109375" style="329" hidden="1" customWidth="1"/>
    <col min="11010" max="11010" width="16.7109375" style="329" hidden="1" customWidth="1"/>
    <col min="11011" max="11011" width="14.85546875" style="329" hidden="1" customWidth="1"/>
    <col min="11012" max="11012" width="16.7109375" style="329" hidden="1" customWidth="1"/>
    <col min="11013" max="11013" width="14.85546875" style="329" hidden="1" customWidth="1"/>
    <col min="11014" max="11014" width="1.7109375" style="329" hidden="1" customWidth="1"/>
    <col min="11015" max="11261" width="11.42578125" style="329" hidden="1"/>
    <col min="11262" max="11262" width="1.7109375" style="329" hidden="1" customWidth="1"/>
    <col min="11263" max="11263" width="50.28515625" style="329" hidden="1" customWidth="1"/>
    <col min="11264" max="11264" width="16.7109375" style="329" hidden="1" customWidth="1"/>
    <col min="11265" max="11265" width="14.7109375" style="329" hidden="1" customWidth="1"/>
    <col min="11266" max="11266" width="16.7109375" style="329" hidden="1" customWidth="1"/>
    <col min="11267" max="11267" width="14.85546875" style="329" hidden="1" customWidth="1"/>
    <col min="11268" max="11268" width="16.7109375" style="329" hidden="1" customWidth="1"/>
    <col min="11269" max="11269" width="14.85546875" style="329" hidden="1" customWidth="1"/>
    <col min="11270" max="11270" width="1.7109375" style="329" hidden="1" customWidth="1"/>
    <col min="11271" max="11517" width="11.42578125" style="329" hidden="1"/>
    <col min="11518" max="11518" width="1.7109375" style="329" hidden="1" customWidth="1"/>
    <col min="11519" max="11519" width="50.28515625" style="329" hidden="1" customWidth="1"/>
    <col min="11520" max="11520" width="16.7109375" style="329" hidden="1" customWidth="1"/>
    <col min="11521" max="11521" width="14.7109375" style="329" hidden="1" customWidth="1"/>
    <col min="11522" max="11522" width="16.7109375" style="329" hidden="1" customWidth="1"/>
    <col min="11523" max="11523" width="14.85546875" style="329" hidden="1" customWidth="1"/>
    <col min="11524" max="11524" width="16.7109375" style="329" hidden="1" customWidth="1"/>
    <col min="11525" max="11525" width="14.85546875" style="329" hidden="1" customWidth="1"/>
    <col min="11526" max="11526" width="1.7109375" style="329" hidden="1" customWidth="1"/>
    <col min="11527" max="11773" width="11.42578125" style="329" hidden="1"/>
    <col min="11774" max="11774" width="1.7109375" style="329" hidden="1" customWidth="1"/>
    <col min="11775" max="11775" width="50.28515625" style="329" hidden="1" customWidth="1"/>
    <col min="11776" max="11776" width="16.7109375" style="329" hidden="1" customWidth="1"/>
    <col min="11777" max="11777" width="14.7109375" style="329" hidden="1" customWidth="1"/>
    <col min="11778" max="11778" width="16.7109375" style="329" hidden="1" customWidth="1"/>
    <col min="11779" max="11779" width="14.85546875" style="329" hidden="1" customWidth="1"/>
    <col min="11780" max="11780" width="16.7109375" style="329" hidden="1" customWidth="1"/>
    <col min="11781" max="11781" width="14.85546875" style="329" hidden="1" customWidth="1"/>
    <col min="11782" max="11782" width="1.7109375" style="329" hidden="1" customWidth="1"/>
    <col min="11783" max="12029" width="11.42578125" style="329" hidden="1"/>
    <col min="12030" max="12030" width="1.7109375" style="329" hidden="1" customWidth="1"/>
    <col min="12031" max="12031" width="50.28515625" style="329" hidden="1" customWidth="1"/>
    <col min="12032" max="12032" width="16.7109375" style="329" hidden="1" customWidth="1"/>
    <col min="12033" max="12033" width="14.7109375" style="329" hidden="1" customWidth="1"/>
    <col min="12034" max="12034" width="16.7109375" style="329" hidden="1" customWidth="1"/>
    <col min="12035" max="12035" width="14.85546875" style="329" hidden="1" customWidth="1"/>
    <col min="12036" max="12036" width="16.7109375" style="329" hidden="1" customWidth="1"/>
    <col min="12037" max="12037" width="14.85546875" style="329" hidden="1" customWidth="1"/>
    <col min="12038" max="12038" width="1.7109375" style="329" hidden="1" customWidth="1"/>
    <col min="12039" max="12285" width="11.42578125" style="329" hidden="1"/>
    <col min="12286" max="12286" width="1.7109375" style="329" hidden="1" customWidth="1"/>
    <col min="12287" max="12287" width="50.28515625" style="329" hidden="1" customWidth="1"/>
    <col min="12288" max="12288" width="16.7109375" style="329" hidden="1" customWidth="1"/>
    <col min="12289" max="12289" width="14.7109375" style="329" hidden="1" customWidth="1"/>
    <col min="12290" max="12290" width="16.7109375" style="329" hidden="1" customWidth="1"/>
    <col min="12291" max="12291" width="14.85546875" style="329" hidden="1" customWidth="1"/>
    <col min="12292" max="12292" width="16.7109375" style="329" hidden="1" customWidth="1"/>
    <col min="12293" max="12293" width="14.85546875" style="329" hidden="1" customWidth="1"/>
    <col min="12294" max="12294" width="1.7109375" style="329" hidden="1" customWidth="1"/>
    <col min="12295" max="12541" width="11.42578125" style="329" hidden="1"/>
    <col min="12542" max="12542" width="1.7109375" style="329" hidden="1" customWidth="1"/>
    <col min="12543" max="12543" width="50.28515625" style="329" hidden="1" customWidth="1"/>
    <col min="12544" max="12544" width="16.7109375" style="329" hidden="1" customWidth="1"/>
    <col min="12545" max="12545" width="14.7109375" style="329" hidden="1" customWidth="1"/>
    <col min="12546" max="12546" width="16.7109375" style="329" hidden="1" customWidth="1"/>
    <col min="12547" max="12547" width="14.85546875" style="329" hidden="1" customWidth="1"/>
    <col min="12548" max="12548" width="16.7109375" style="329" hidden="1" customWidth="1"/>
    <col min="12549" max="12549" width="14.85546875" style="329" hidden="1" customWidth="1"/>
    <col min="12550" max="12550" width="1.7109375" style="329" hidden="1" customWidth="1"/>
    <col min="12551" max="12797" width="11.42578125" style="329" hidden="1"/>
    <col min="12798" max="12798" width="1.7109375" style="329" hidden="1" customWidth="1"/>
    <col min="12799" max="12799" width="50.28515625" style="329" hidden="1" customWidth="1"/>
    <col min="12800" max="12800" width="16.7109375" style="329" hidden="1" customWidth="1"/>
    <col min="12801" max="12801" width="14.7109375" style="329" hidden="1" customWidth="1"/>
    <col min="12802" max="12802" width="16.7109375" style="329" hidden="1" customWidth="1"/>
    <col min="12803" max="12803" width="14.85546875" style="329" hidden="1" customWidth="1"/>
    <col min="12804" max="12804" width="16.7109375" style="329" hidden="1" customWidth="1"/>
    <col min="12805" max="12805" width="14.85546875" style="329" hidden="1" customWidth="1"/>
    <col min="12806" max="12806" width="1.7109375" style="329" hidden="1" customWidth="1"/>
    <col min="12807" max="13053" width="11.42578125" style="329" hidden="1"/>
    <col min="13054" max="13054" width="1.7109375" style="329" hidden="1" customWidth="1"/>
    <col min="13055" max="13055" width="50.28515625" style="329" hidden="1" customWidth="1"/>
    <col min="13056" max="13056" width="16.7109375" style="329" hidden="1" customWidth="1"/>
    <col min="13057" max="13057" width="14.7109375" style="329" hidden="1" customWidth="1"/>
    <col min="13058" max="13058" width="16.7109375" style="329" hidden="1" customWidth="1"/>
    <col min="13059" max="13059" width="14.85546875" style="329" hidden="1" customWidth="1"/>
    <col min="13060" max="13060" width="16.7109375" style="329" hidden="1" customWidth="1"/>
    <col min="13061" max="13061" width="14.85546875" style="329" hidden="1" customWidth="1"/>
    <col min="13062" max="13062" width="1.7109375" style="329" hidden="1" customWidth="1"/>
    <col min="13063" max="13309" width="11.42578125" style="329" hidden="1"/>
    <col min="13310" max="13310" width="1.7109375" style="329" hidden="1" customWidth="1"/>
    <col min="13311" max="13311" width="50.28515625" style="329" hidden="1" customWidth="1"/>
    <col min="13312" max="13312" width="16.7109375" style="329" hidden="1" customWidth="1"/>
    <col min="13313" max="13313" width="14.7109375" style="329" hidden="1" customWidth="1"/>
    <col min="13314" max="13314" width="16.7109375" style="329" hidden="1" customWidth="1"/>
    <col min="13315" max="13315" width="14.85546875" style="329" hidden="1" customWidth="1"/>
    <col min="13316" max="13316" width="16.7109375" style="329" hidden="1" customWidth="1"/>
    <col min="13317" max="13317" width="14.85546875" style="329" hidden="1" customWidth="1"/>
    <col min="13318" max="13318" width="1.7109375" style="329" hidden="1" customWidth="1"/>
    <col min="13319" max="13565" width="11.42578125" style="329" hidden="1"/>
    <col min="13566" max="13566" width="1.7109375" style="329" hidden="1" customWidth="1"/>
    <col min="13567" max="13567" width="50.28515625" style="329" hidden="1" customWidth="1"/>
    <col min="13568" max="13568" width="16.7109375" style="329" hidden="1" customWidth="1"/>
    <col min="13569" max="13569" width="14.7109375" style="329" hidden="1" customWidth="1"/>
    <col min="13570" max="13570" width="16.7109375" style="329" hidden="1" customWidth="1"/>
    <col min="13571" max="13571" width="14.85546875" style="329" hidden="1" customWidth="1"/>
    <col min="13572" max="13572" width="16.7109375" style="329" hidden="1" customWidth="1"/>
    <col min="13573" max="13573" width="14.85546875" style="329" hidden="1" customWidth="1"/>
    <col min="13574" max="13574" width="1.7109375" style="329" hidden="1" customWidth="1"/>
    <col min="13575" max="13821" width="11.42578125" style="329" hidden="1"/>
    <col min="13822" max="13822" width="1.7109375" style="329" hidden="1" customWidth="1"/>
    <col min="13823" max="13823" width="50.28515625" style="329" hidden="1" customWidth="1"/>
    <col min="13824" max="13824" width="16.7109375" style="329" hidden="1" customWidth="1"/>
    <col min="13825" max="13825" width="14.7109375" style="329" hidden="1" customWidth="1"/>
    <col min="13826" max="13826" width="16.7109375" style="329" hidden="1" customWidth="1"/>
    <col min="13827" max="13827" width="14.85546875" style="329" hidden="1" customWidth="1"/>
    <col min="13828" max="13828" width="16.7109375" style="329" hidden="1" customWidth="1"/>
    <col min="13829" max="13829" width="14.85546875" style="329" hidden="1" customWidth="1"/>
    <col min="13830" max="13830" width="1.7109375" style="329" hidden="1" customWidth="1"/>
    <col min="13831" max="14077" width="11.42578125" style="329" hidden="1"/>
    <col min="14078" max="14078" width="1.7109375" style="329" hidden="1" customWidth="1"/>
    <col min="14079" max="14079" width="50.28515625" style="329" hidden="1" customWidth="1"/>
    <col min="14080" max="14080" width="16.7109375" style="329" hidden="1" customWidth="1"/>
    <col min="14081" max="14081" width="14.7109375" style="329" hidden="1" customWidth="1"/>
    <col min="14082" max="14082" width="16.7109375" style="329" hidden="1" customWidth="1"/>
    <col min="14083" max="14083" width="14.85546875" style="329" hidden="1" customWidth="1"/>
    <col min="14084" max="14084" width="16.7109375" style="329" hidden="1" customWidth="1"/>
    <col min="14085" max="14085" width="14.85546875" style="329" hidden="1" customWidth="1"/>
    <col min="14086" max="14086" width="1.7109375" style="329" hidden="1" customWidth="1"/>
    <col min="14087" max="14333" width="11.42578125" style="329" hidden="1"/>
    <col min="14334" max="14334" width="1.7109375" style="329" hidden="1" customWidth="1"/>
    <col min="14335" max="14335" width="50.28515625" style="329" hidden="1" customWidth="1"/>
    <col min="14336" max="14336" width="16.7109375" style="329" hidden="1" customWidth="1"/>
    <col min="14337" max="14337" width="14.7109375" style="329" hidden="1" customWidth="1"/>
    <col min="14338" max="14338" width="16.7109375" style="329" hidden="1" customWidth="1"/>
    <col min="14339" max="14339" width="14.85546875" style="329" hidden="1" customWidth="1"/>
    <col min="14340" max="14340" width="16.7109375" style="329" hidden="1" customWidth="1"/>
    <col min="14341" max="14341" width="14.85546875" style="329" hidden="1" customWidth="1"/>
    <col min="14342" max="14342" width="1.7109375" style="329" hidden="1" customWidth="1"/>
    <col min="14343" max="14589" width="11.42578125" style="329" hidden="1"/>
    <col min="14590" max="14590" width="1.7109375" style="329" hidden="1" customWidth="1"/>
    <col min="14591" max="14591" width="50.28515625" style="329" hidden="1" customWidth="1"/>
    <col min="14592" max="14592" width="16.7109375" style="329" hidden="1" customWidth="1"/>
    <col min="14593" max="14593" width="14.7109375" style="329" hidden="1" customWidth="1"/>
    <col min="14594" max="14594" width="16.7109375" style="329" hidden="1" customWidth="1"/>
    <col min="14595" max="14595" width="14.85546875" style="329" hidden="1" customWidth="1"/>
    <col min="14596" max="14596" width="16.7109375" style="329" hidden="1" customWidth="1"/>
    <col min="14597" max="14597" width="14.85546875" style="329" hidden="1" customWidth="1"/>
    <col min="14598" max="14598" width="1.7109375" style="329" hidden="1" customWidth="1"/>
    <col min="14599" max="14845" width="11.42578125" style="329" hidden="1"/>
    <col min="14846" max="14846" width="1.7109375" style="329" hidden="1" customWidth="1"/>
    <col min="14847" max="14847" width="50.28515625" style="329" hidden="1" customWidth="1"/>
    <col min="14848" max="14848" width="16.7109375" style="329" hidden="1" customWidth="1"/>
    <col min="14849" max="14849" width="14.7109375" style="329" hidden="1" customWidth="1"/>
    <col min="14850" max="14850" width="16.7109375" style="329" hidden="1" customWidth="1"/>
    <col min="14851" max="14851" width="14.85546875" style="329" hidden="1" customWidth="1"/>
    <col min="14852" max="14852" width="16.7109375" style="329" hidden="1" customWidth="1"/>
    <col min="14853" max="14853" width="14.85546875" style="329" hidden="1" customWidth="1"/>
    <col min="14854" max="14854" width="1.7109375" style="329" hidden="1" customWidth="1"/>
    <col min="14855" max="15101" width="11.42578125" style="329" hidden="1"/>
    <col min="15102" max="15102" width="1.7109375" style="329" hidden="1" customWidth="1"/>
    <col min="15103" max="15103" width="50.28515625" style="329" hidden="1" customWidth="1"/>
    <col min="15104" max="15104" width="16.7109375" style="329" hidden="1" customWidth="1"/>
    <col min="15105" max="15105" width="14.7109375" style="329" hidden="1" customWidth="1"/>
    <col min="15106" max="15106" width="16.7109375" style="329" hidden="1" customWidth="1"/>
    <col min="15107" max="15107" width="14.85546875" style="329" hidden="1" customWidth="1"/>
    <col min="15108" max="15108" width="16.7109375" style="329" hidden="1" customWidth="1"/>
    <col min="15109" max="15109" width="14.85546875" style="329" hidden="1" customWidth="1"/>
    <col min="15110" max="15110" width="1.7109375" style="329" hidden="1" customWidth="1"/>
    <col min="15111" max="15357" width="11.42578125" style="329" hidden="1"/>
    <col min="15358" max="15358" width="1.7109375" style="329" hidden="1" customWidth="1"/>
    <col min="15359" max="15359" width="50.28515625" style="329" hidden="1" customWidth="1"/>
    <col min="15360" max="15360" width="16.7109375" style="329" hidden="1" customWidth="1"/>
    <col min="15361" max="15361" width="14.7109375" style="329" hidden="1" customWidth="1"/>
    <col min="15362" max="15362" width="16.7109375" style="329" hidden="1" customWidth="1"/>
    <col min="15363" max="15363" width="14.85546875" style="329" hidden="1" customWidth="1"/>
    <col min="15364" max="15364" width="16.7109375" style="329" hidden="1" customWidth="1"/>
    <col min="15365" max="15365" width="14.85546875" style="329" hidden="1" customWidth="1"/>
    <col min="15366" max="15366" width="1.7109375" style="329" hidden="1" customWidth="1"/>
    <col min="15367" max="15613" width="11.42578125" style="329" hidden="1"/>
    <col min="15614" max="15614" width="1.7109375" style="329" hidden="1" customWidth="1"/>
    <col min="15615" max="15615" width="50.28515625" style="329" hidden="1" customWidth="1"/>
    <col min="15616" max="15616" width="16.7109375" style="329" hidden="1" customWidth="1"/>
    <col min="15617" max="15617" width="14.7109375" style="329" hidden="1" customWidth="1"/>
    <col min="15618" max="15618" width="16.7109375" style="329" hidden="1" customWidth="1"/>
    <col min="15619" max="15619" width="14.85546875" style="329" hidden="1" customWidth="1"/>
    <col min="15620" max="15620" width="16.7109375" style="329" hidden="1" customWidth="1"/>
    <col min="15621" max="15621" width="14.85546875" style="329" hidden="1" customWidth="1"/>
    <col min="15622" max="15622" width="1.7109375" style="329" hidden="1" customWidth="1"/>
    <col min="15623" max="15869" width="11.42578125" style="329" hidden="1"/>
    <col min="15870" max="15870" width="1.7109375" style="329" hidden="1" customWidth="1"/>
    <col min="15871" max="15871" width="50.28515625" style="329" hidden="1" customWidth="1"/>
    <col min="15872" max="15872" width="16.7109375" style="329" hidden="1" customWidth="1"/>
    <col min="15873" max="15873" width="14.7109375" style="329" hidden="1" customWidth="1"/>
    <col min="15874" max="15874" width="16.7109375" style="329" hidden="1" customWidth="1"/>
    <col min="15875" max="15875" width="14.85546875" style="329" hidden="1" customWidth="1"/>
    <col min="15876" max="15876" width="16.7109375" style="329" hidden="1" customWidth="1"/>
    <col min="15877" max="15877" width="14.85546875" style="329" hidden="1" customWidth="1"/>
    <col min="15878" max="15878" width="1.7109375" style="329" hidden="1" customWidth="1"/>
    <col min="15879" max="16125" width="11.42578125" style="329" hidden="1"/>
    <col min="16126" max="16126" width="1.7109375" style="329" hidden="1" customWidth="1"/>
    <col min="16127" max="16127" width="50.28515625" style="329" hidden="1" customWidth="1"/>
    <col min="16128" max="16128" width="16.7109375" style="329" hidden="1" customWidth="1"/>
    <col min="16129" max="16129" width="14.7109375" style="329" hidden="1" customWidth="1"/>
    <col min="16130" max="16130" width="16.7109375" style="329" hidden="1" customWidth="1"/>
    <col min="16131" max="16131" width="14.85546875" style="329" hidden="1" customWidth="1"/>
    <col min="16132" max="16132" width="16.7109375" style="329" hidden="1" customWidth="1"/>
    <col min="16133" max="16133" width="14.85546875" style="329" hidden="1" customWidth="1"/>
    <col min="16134" max="16134" width="1.7109375" style="329" hidden="1" customWidth="1"/>
    <col min="16135" max="16384" width="11.42578125" style="329" hidden="1"/>
  </cols>
  <sheetData>
    <row r="1" spans="1:254" ht="12.75">
      <c r="A1" s="358"/>
      <c r="B1" s="521" t="s">
        <v>1326</v>
      </c>
      <c r="C1" s="523" t="s">
        <v>1335</v>
      </c>
      <c r="D1" s="367"/>
      <c r="E1" s="527" t="s">
        <v>1336</v>
      </c>
      <c r="F1" s="525" t="s">
        <v>1337</v>
      </c>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c r="CB1" s="358"/>
      <c r="CC1" s="358"/>
      <c r="CD1" s="358"/>
      <c r="CE1" s="358"/>
      <c r="CF1" s="358"/>
      <c r="CG1" s="358"/>
      <c r="CH1" s="358"/>
      <c r="CI1" s="358"/>
      <c r="CJ1" s="358"/>
      <c r="CK1" s="358"/>
      <c r="CL1" s="358"/>
      <c r="CM1" s="358"/>
      <c r="CN1" s="358"/>
      <c r="CO1" s="358"/>
      <c r="CP1" s="358"/>
      <c r="CQ1" s="358"/>
      <c r="CR1" s="358"/>
      <c r="CS1" s="358"/>
      <c r="CT1" s="358"/>
      <c r="CU1" s="358"/>
      <c r="CV1" s="358"/>
      <c r="CW1" s="358"/>
      <c r="CX1" s="358"/>
      <c r="CY1" s="358"/>
      <c r="CZ1" s="358"/>
      <c r="DA1" s="358"/>
      <c r="DB1" s="358"/>
      <c r="DC1" s="358"/>
      <c r="DD1" s="358"/>
      <c r="DE1" s="358"/>
      <c r="DF1" s="358"/>
      <c r="DG1" s="358"/>
      <c r="DH1" s="358"/>
      <c r="DI1" s="358"/>
      <c r="DJ1" s="358"/>
      <c r="DK1" s="358"/>
      <c r="DL1" s="358"/>
      <c r="DM1" s="358"/>
      <c r="DN1" s="358"/>
      <c r="DO1" s="358"/>
      <c r="DP1" s="358"/>
      <c r="DQ1" s="358"/>
      <c r="DR1" s="358"/>
      <c r="DS1" s="358"/>
      <c r="DT1" s="358"/>
      <c r="DU1" s="358"/>
      <c r="DV1" s="358"/>
      <c r="DW1" s="358"/>
      <c r="DX1" s="358"/>
      <c r="DY1" s="358"/>
      <c r="DZ1" s="358"/>
      <c r="EA1" s="358"/>
      <c r="EB1" s="358"/>
      <c r="EC1" s="358"/>
      <c r="ED1" s="358"/>
      <c r="EE1" s="358"/>
      <c r="EF1" s="358"/>
      <c r="EG1" s="358"/>
      <c r="EH1" s="358"/>
      <c r="EI1" s="358"/>
      <c r="EJ1" s="358"/>
      <c r="EK1" s="358"/>
      <c r="EL1" s="358"/>
      <c r="EM1" s="358"/>
      <c r="EN1" s="358"/>
      <c r="EO1" s="358"/>
      <c r="EP1" s="358"/>
      <c r="EQ1" s="358"/>
      <c r="ER1" s="358"/>
      <c r="ES1" s="358"/>
      <c r="ET1" s="358"/>
      <c r="EU1" s="358"/>
      <c r="EV1" s="358"/>
      <c r="EW1" s="358"/>
      <c r="EX1" s="358"/>
      <c r="EY1" s="358"/>
      <c r="EZ1" s="358"/>
      <c r="FA1" s="358"/>
      <c r="FB1" s="358"/>
      <c r="FC1" s="358"/>
      <c r="FD1" s="358"/>
      <c r="FE1" s="358"/>
      <c r="FF1" s="358"/>
      <c r="FG1" s="358"/>
      <c r="FH1" s="358"/>
      <c r="FI1" s="358"/>
      <c r="FJ1" s="358"/>
      <c r="FK1" s="358"/>
      <c r="FL1" s="358"/>
      <c r="FM1" s="358"/>
      <c r="FN1" s="358"/>
      <c r="FO1" s="358"/>
      <c r="FP1" s="358"/>
      <c r="FQ1" s="358"/>
      <c r="FR1" s="358"/>
      <c r="FS1" s="358"/>
      <c r="FT1" s="358"/>
      <c r="FU1" s="358"/>
      <c r="FV1" s="358"/>
      <c r="FW1" s="358"/>
      <c r="FX1" s="358"/>
      <c r="FY1" s="358"/>
      <c r="FZ1" s="358"/>
      <c r="GA1" s="358"/>
      <c r="GB1" s="358"/>
      <c r="GC1" s="358"/>
      <c r="GD1" s="358"/>
      <c r="GE1" s="358"/>
      <c r="GF1" s="358"/>
      <c r="GG1" s="358"/>
      <c r="GH1" s="358"/>
      <c r="GI1" s="358"/>
      <c r="GJ1" s="358"/>
      <c r="GK1" s="358"/>
      <c r="GL1" s="358"/>
      <c r="GM1" s="358"/>
      <c r="GN1" s="358"/>
      <c r="GO1" s="358"/>
      <c r="GP1" s="358"/>
      <c r="GQ1" s="358"/>
      <c r="GR1" s="358"/>
      <c r="GS1" s="358"/>
      <c r="GT1" s="358"/>
      <c r="GU1" s="358"/>
      <c r="GV1" s="358"/>
      <c r="GW1" s="358"/>
      <c r="GX1" s="358"/>
      <c r="GY1" s="358"/>
      <c r="GZ1" s="358"/>
      <c r="HA1" s="358"/>
      <c r="HB1" s="358"/>
      <c r="HC1" s="358"/>
      <c r="HD1" s="358"/>
      <c r="HE1" s="358"/>
      <c r="HF1" s="358"/>
      <c r="HG1" s="358"/>
      <c r="HH1" s="358"/>
      <c r="HI1" s="358"/>
      <c r="HJ1" s="358"/>
      <c r="HK1" s="358"/>
      <c r="HL1" s="358"/>
      <c r="HM1" s="358"/>
      <c r="HN1" s="358"/>
      <c r="HO1" s="358"/>
      <c r="HP1" s="358"/>
      <c r="HQ1" s="358"/>
      <c r="HR1" s="358"/>
      <c r="HS1" s="358"/>
      <c r="HT1" s="358"/>
      <c r="HU1" s="358"/>
      <c r="HV1" s="358"/>
      <c r="HW1" s="358"/>
      <c r="HX1" s="358"/>
      <c r="HY1" s="358"/>
      <c r="HZ1" s="358"/>
      <c r="IA1" s="358"/>
      <c r="IB1" s="358"/>
      <c r="IC1" s="358"/>
      <c r="ID1" s="358"/>
      <c r="IE1" s="358"/>
      <c r="IF1" s="358"/>
      <c r="IG1" s="358"/>
      <c r="IH1" s="358"/>
      <c r="II1" s="358"/>
      <c r="IJ1" s="358"/>
      <c r="IK1" s="358"/>
      <c r="IL1" s="358"/>
      <c r="IM1" s="358"/>
      <c r="IN1" s="358"/>
      <c r="IO1" s="358"/>
      <c r="IP1" s="358"/>
      <c r="IQ1" s="358"/>
      <c r="IR1" s="358"/>
      <c r="IS1" s="358"/>
      <c r="IT1" s="358"/>
    </row>
    <row r="2" spans="1:254" ht="13.5" customHeight="1" thickBot="1">
      <c r="A2" s="358"/>
      <c r="B2" s="522"/>
      <c r="C2" s="524"/>
      <c r="D2" s="367"/>
      <c r="E2" s="528"/>
      <c r="F2" s="526"/>
      <c r="G2" s="358"/>
      <c r="H2" s="358"/>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row>
    <row r="3" spans="1:254" ht="23.25">
      <c r="A3" s="358"/>
      <c r="B3" s="530" t="s">
        <v>1339</v>
      </c>
      <c r="C3" s="530"/>
      <c r="D3" s="530"/>
      <c r="E3" s="530"/>
      <c r="F3" s="530"/>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358"/>
      <c r="BX3" s="358"/>
      <c r="BY3" s="358"/>
      <c r="BZ3" s="358"/>
      <c r="CA3" s="358"/>
      <c r="CB3" s="358"/>
      <c r="CC3" s="358"/>
      <c r="CD3" s="358"/>
      <c r="CE3" s="358"/>
      <c r="CF3" s="358"/>
      <c r="CG3" s="358"/>
      <c r="CH3" s="358"/>
      <c r="CI3" s="358"/>
      <c r="CJ3" s="358"/>
      <c r="CK3" s="358"/>
      <c r="CL3" s="358"/>
      <c r="CM3" s="358"/>
      <c r="CN3" s="358"/>
      <c r="CO3" s="358"/>
      <c r="CP3" s="358"/>
      <c r="CQ3" s="358"/>
      <c r="CR3" s="358"/>
      <c r="CS3" s="358"/>
      <c r="CT3" s="358"/>
      <c r="CU3" s="358"/>
      <c r="CV3" s="358"/>
      <c r="CW3" s="358"/>
      <c r="CX3" s="358"/>
      <c r="CY3" s="358"/>
      <c r="CZ3" s="358"/>
      <c r="DA3" s="358"/>
      <c r="DB3" s="358"/>
      <c r="DC3" s="358"/>
      <c r="DD3" s="358"/>
      <c r="DE3" s="358"/>
      <c r="DF3" s="358"/>
      <c r="DG3" s="358"/>
      <c r="DH3" s="358"/>
      <c r="DI3" s="358"/>
      <c r="DJ3" s="358"/>
      <c r="DK3" s="358"/>
      <c r="DL3" s="358"/>
      <c r="DM3" s="358"/>
      <c r="DN3" s="358"/>
      <c r="DO3" s="358"/>
      <c r="DP3" s="358"/>
      <c r="DQ3" s="358"/>
      <c r="DR3" s="358"/>
      <c r="DS3" s="358"/>
      <c r="DT3" s="358"/>
      <c r="DU3" s="358"/>
      <c r="DV3" s="358"/>
      <c r="DW3" s="358"/>
      <c r="DX3" s="358"/>
      <c r="DY3" s="358"/>
      <c r="DZ3" s="358"/>
      <c r="EA3" s="358"/>
      <c r="EB3" s="358"/>
      <c r="EC3" s="358"/>
      <c r="ED3" s="358"/>
      <c r="EE3" s="358"/>
      <c r="EF3" s="358"/>
      <c r="EG3" s="358"/>
      <c r="EH3" s="358"/>
      <c r="EI3" s="358"/>
      <c r="EJ3" s="358"/>
      <c r="EK3" s="358"/>
      <c r="EL3" s="358"/>
      <c r="EM3" s="358"/>
      <c r="EN3" s="358"/>
      <c r="EO3" s="358"/>
      <c r="EP3" s="358"/>
      <c r="EQ3" s="358"/>
      <c r="ER3" s="358"/>
      <c r="ES3" s="358"/>
      <c r="ET3" s="358"/>
      <c r="EU3" s="358"/>
      <c r="EV3" s="358"/>
      <c r="EW3" s="358"/>
      <c r="EX3" s="358"/>
      <c r="EY3" s="358"/>
      <c r="EZ3" s="358"/>
      <c r="FA3" s="358"/>
      <c r="FB3" s="358"/>
      <c r="FC3" s="358"/>
      <c r="FD3" s="358"/>
      <c r="FE3" s="358"/>
      <c r="FF3" s="358"/>
      <c r="FG3" s="358"/>
      <c r="FH3" s="358"/>
      <c r="FI3" s="358"/>
      <c r="FJ3" s="358"/>
      <c r="FK3" s="358"/>
      <c r="FL3" s="358"/>
      <c r="FM3" s="358"/>
      <c r="FN3" s="358"/>
      <c r="FO3" s="358"/>
      <c r="FP3" s="358"/>
      <c r="FQ3" s="358"/>
      <c r="FR3" s="358"/>
      <c r="FS3" s="358"/>
      <c r="FT3" s="358"/>
      <c r="FU3" s="358"/>
      <c r="FV3" s="358"/>
      <c r="FW3" s="358"/>
      <c r="FX3" s="358"/>
      <c r="FY3" s="358"/>
      <c r="FZ3" s="358"/>
      <c r="GA3" s="358"/>
      <c r="GB3" s="358"/>
      <c r="GC3" s="358"/>
      <c r="GD3" s="358"/>
      <c r="GE3" s="358"/>
      <c r="GF3" s="358"/>
      <c r="GG3" s="358"/>
      <c r="GH3" s="358"/>
      <c r="GI3" s="358"/>
      <c r="GJ3" s="358"/>
      <c r="GK3" s="358"/>
      <c r="GL3" s="358"/>
      <c r="GM3" s="358"/>
      <c r="GN3" s="358"/>
      <c r="GO3" s="358"/>
      <c r="GP3" s="358"/>
      <c r="GQ3" s="358"/>
      <c r="GR3" s="358"/>
      <c r="GS3" s="358"/>
      <c r="GT3" s="358"/>
      <c r="GU3" s="358"/>
      <c r="GV3" s="358"/>
      <c r="GW3" s="358"/>
      <c r="GX3" s="358"/>
      <c r="GY3" s="358"/>
      <c r="GZ3" s="358"/>
      <c r="HA3" s="358"/>
      <c r="HB3" s="358"/>
      <c r="HC3" s="358"/>
      <c r="HD3" s="358"/>
      <c r="HE3" s="358"/>
      <c r="HF3" s="358"/>
      <c r="HG3" s="358"/>
      <c r="HH3" s="358"/>
      <c r="HI3" s="358"/>
      <c r="HJ3" s="358"/>
      <c r="HK3" s="358"/>
      <c r="HL3" s="358"/>
      <c r="HM3" s="358"/>
      <c r="HN3" s="358"/>
      <c r="HO3" s="358"/>
      <c r="HP3" s="358"/>
      <c r="HQ3" s="358"/>
      <c r="HR3" s="358"/>
      <c r="HS3" s="358"/>
      <c r="HT3" s="358"/>
      <c r="HU3" s="358"/>
      <c r="HV3" s="358"/>
      <c r="HW3" s="358"/>
      <c r="HX3" s="358"/>
      <c r="HY3" s="358"/>
      <c r="HZ3" s="358"/>
      <c r="IA3" s="358"/>
      <c r="IB3" s="358"/>
      <c r="IC3" s="358"/>
      <c r="ID3" s="358"/>
      <c r="IE3" s="358"/>
      <c r="IF3" s="358"/>
      <c r="IG3" s="358"/>
      <c r="IH3" s="358"/>
      <c r="II3" s="358"/>
      <c r="IJ3" s="358"/>
      <c r="IK3" s="358"/>
      <c r="IL3" s="358"/>
      <c r="IM3" s="358"/>
      <c r="IN3" s="358"/>
      <c r="IO3" s="358"/>
      <c r="IP3" s="358"/>
      <c r="IQ3" s="358"/>
      <c r="IR3" s="358"/>
      <c r="IS3" s="358"/>
      <c r="IT3" s="358"/>
    </row>
    <row r="4" spans="1:254" ht="18.75" customHeight="1">
      <c r="A4" s="358"/>
      <c r="B4" s="388" t="s">
        <v>1338</v>
      </c>
      <c r="C4" s="389"/>
      <c r="D4" s="368"/>
      <c r="E4" s="387"/>
      <c r="F4" s="359"/>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8"/>
      <c r="BD4" s="358"/>
      <c r="BE4" s="358"/>
      <c r="BF4" s="358"/>
      <c r="BG4" s="358"/>
      <c r="BH4" s="358"/>
      <c r="BI4" s="358"/>
      <c r="BJ4" s="358"/>
      <c r="BK4" s="358"/>
      <c r="BL4" s="358"/>
      <c r="BM4" s="358"/>
      <c r="BN4" s="358"/>
      <c r="BO4" s="358"/>
      <c r="BP4" s="358"/>
      <c r="BQ4" s="358"/>
      <c r="BR4" s="358"/>
      <c r="BS4" s="358"/>
      <c r="BT4" s="358"/>
      <c r="BU4" s="358"/>
      <c r="BV4" s="358"/>
      <c r="BW4" s="358"/>
      <c r="BX4" s="358"/>
      <c r="BY4" s="358"/>
      <c r="BZ4" s="358"/>
      <c r="CA4" s="358"/>
      <c r="CB4" s="358"/>
      <c r="CC4" s="358"/>
      <c r="CD4" s="358"/>
      <c r="CE4" s="358"/>
      <c r="CF4" s="358"/>
      <c r="CG4" s="358"/>
      <c r="CH4" s="358"/>
      <c r="CI4" s="358"/>
      <c r="CJ4" s="358"/>
      <c r="CK4" s="358"/>
      <c r="CL4" s="358"/>
      <c r="CM4" s="358"/>
      <c r="CN4" s="358"/>
      <c r="CO4" s="358"/>
      <c r="CP4" s="358"/>
      <c r="CQ4" s="358"/>
      <c r="CR4" s="358"/>
      <c r="CS4" s="358"/>
      <c r="CT4" s="358"/>
      <c r="CU4" s="358"/>
      <c r="CV4" s="358"/>
      <c r="CW4" s="358"/>
      <c r="CX4" s="358"/>
      <c r="CY4" s="358"/>
      <c r="CZ4" s="358"/>
      <c r="DA4" s="358"/>
      <c r="DB4" s="358"/>
      <c r="DC4" s="358"/>
      <c r="DD4" s="358"/>
      <c r="DE4" s="358"/>
      <c r="DF4" s="358"/>
      <c r="DG4" s="358"/>
      <c r="DH4" s="358"/>
      <c r="DI4" s="358"/>
      <c r="DJ4" s="358"/>
      <c r="DK4" s="358"/>
      <c r="DL4" s="358"/>
      <c r="DM4" s="358"/>
      <c r="DN4" s="358"/>
      <c r="DO4" s="358"/>
      <c r="DP4" s="358"/>
      <c r="DQ4" s="358"/>
      <c r="DR4" s="358"/>
      <c r="DS4" s="358"/>
      <c r="DT4" s="358"/>
      <c r="DU4" s="358"/>
      <c r="DV4" s="358"/>
      <c r="DW4" s="358"/>
      <c r="DX4" s="358"/>
      <c r="DY4" s="358"/>
      <c r="DZ4" s="358"/>
      <c r="EA4" s="358"/>
      <c r="EB4" s="358"/>
      <c r="EC4" s="358"/>
      <c r="ED4" s="358"/>
      <c r="EE4" s="358"/>
      <c r="EF4" s="358"/>
      <c r="EG4" s="358"/>
      <c r="EH4" s="358"/>
      <c r="EI4" s="358"/>
      <c r="EJ4" s="358"/>
      <c r="EK4" s="358"/>
      <c r="EL4" s="358"/>
      <c r="EM4" s="358"/>
      <c r="EN4" s="358"/>
      <c r="EO4" s="358"/>
      <c r="EP4" s="358"/>
      <c r="EQ4" s="358"/>
      <c r="ER4" s="358"/>
      <c r="ES4" s="358"/>
      <c r="ET4" s="358"/>
      <c r="EU4" s="358"/>
      <c r="EV4" s="358"/>
      <c r="EW4" s="358"/>
      <c r="EX4" s="358"/>
      <c r="EY4" s="358"/>
      <c r="EZ4" s="358"/>
      <c r="FA4" s="358"/>
      <c r="FB4" s="358"/>
      <c r="FC4" s="358"/>
      <c r="FD4" s="358"/>
      <c r="FE4" s="358"/>
      <c r="FF4" s="358"/>
      <c r="FG4" s="358"/>
      <c r="FH4" s="358"/>
      <c r="FI4" s="358"/>
      <c r="FJ4" s="358"/>
      <c r="FK4" s="358"/>
      <c r="FL4" s="358"/>
      <c r="FM4" s="358"/>
      <c r="FN4" s="358"/>
      <c r="FO4" s="358"/>
      <c r="FP4" s="358"/>
      <c r="FQ4" s="358"/>
      <c r="FR4" s="358"/>
      <c r="FS4" s="358"/>
      <c r="FT4" s="358"/>
      <c r="FU4" s="358"/>
      <c r="FV4" s="358"/>
      <c r="FW4" s="358"/>
      <c r="FX4" s="358"/>
      <c r="FY4" s="358"/>
      <c r="FZ4" s="358"/>
      <c r="GA4" s="358"/>
      <c r="GB4" s="358"/>
      <c r="GC4" s="358"/>
      <c r="GD4" s="358"/>
      <c r="GE4" s="358"/>
      <c r="GF4" s="358"/>
      <c r="GG4" s="358"/>
      <c r="GH4" s="358"/>
      <c r="GI4" s="358"/>
      <c r="GJ4" s="358"/>
      <c r="GK4" s="358"/>
      <c r="GL4" s="358"/>
      <c r="GM4" s="358"/>
      <c r="GN4" s="358"/>
      <c r="GO4" s="358"/>
      <c r="GP4" s="358"/>
      <c r="GQ4" s="358"/>
      <c r="GR4" s="358"/>
      <c r="GS4" s="358"/>
      <c r="GT4" s="358"/>
      <c r="GU4" s="358"/>
      <c r="GV4" s="358"/>
      <c r="GW4" s="358"/>
      <c r="GX4" s="358"/>
      <c r="GY4" s="358"/>
      <c r="GZ4" s="358"/>
      <c r="HA4" s="358"/>
      <c r="HB4" s="358"/>
      <c r="HC4" s="358"/>
      <c r="HD4" s="358"/>
      <c r="HE4" s="358"/>
      <c r="HF4" s="358"/>
      <c r="HG4" s="358"/>
      <c r="HH4" s="358"/>
      <c r="HI4" s="358"/>
      <c r="HJ4" s="358"/>
      <c r="HK4" s="358"/>
      <c r="HL4" s="358"/>
      <c r="HM4" s="358"/>
      <c r="HN4" s="358"/>
      <c r="HO4" s="358"/>
      <c r="HP4" s="358"/>
      <c r="HQ4" s="358"/>
      <c r="HR4" s="358"/>
      <c r="HS4" s="358"/>
      <c r="HT4" s="358"/>
      <c r="HU4" s="358"/>
      <c r="HV4" s="358"/>
      <c r="HW4" s="358"/>
      <c r="HX4" s="358"/>
      <c r="HY4" s="358"/>
      <c r="HZ4" s="358"/>
      <c r="IA4" s="358"/>
      <c r="IB4" s="358"/>
      <c r="IC4" s="358"/>
      <c r="ID4" s="358"/>
      <c r="IE4" s="358"/>
      <c r="IF4" s="358"/>
      <c r="IG4" s="358"/>
      <c r="IH4" s="358"/>
      <c r="II4" s="358"/>
      <c r="IJ4" s="358"/>
      <c r="IK4" s="358"/>
      <c r="IL4" s="358"/>
      <c r="IM4" s="358"/>
      <c r="IN4" s="358"/>
      <c r="IO4" s="358"/>
      <c r="IP4" s="358"/>
      <c r="IQ4" s="358"/>
      <c r="IR4" s="358"/>
      <c r="IS4" s="358"/>
      <c r="IT4" s="358"/>
    </row>
    <row r="5" spans="1:254" s="322" customFormat="1" ht="18.75" customHeight="1">
      <c r="A5" s="360"/>
      <c r="B5" s="361" t="s">
        <v>611</v>
      </c>
      <c r="C5" s="369">
        <v>2541072</v>
      </c>
      <c r="D5" s="370"/>
      <c r="E5" s="371">
        <f>'I-TI'!Q4</f>
        <v>3315400</v>
      </c>
      <c r="F5" s="362">
        <f>(E5/C5)-1</f>
        <v>0.30472493498806807</v>
      </c>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0"/>
      <c r="AO5" s="360"/>
      <c r="AP5" s="360"/>
      <c r="AQ5" s="360"/>
      <c r="AR5" s="360"/>
      <c r="AS5" s="360"/>
      <c r="AT5" s="360"/>
      <c r="AU5" s="360"/>
      <c r="AV5" s="360"/>
      <c r="AW5" s="360"/>
      <c r="AX5" s="360"/>
      <c r="AY5" s="360"/>
      <c r="AZ5" s="360"/>
      <c r="BA5" s="360"/>
      <c r="BB5" s="360"/>
      <c r="BC5" s="360"/>
      <c r="BD5" s="360"/>
      <c r="BE5" s="360"/>
      <c r="BF5" s="360"/>
      <c r="BG5" s="360"/>
      <c r="BH5" s="360"/>
      <c r="BI5" s="360"/>
      <c r="BJ5" s="360"/>
      <c r="BK5" s="360"/>
      <c r="BL5" s="360"/>
      <c r="BM5" s="360"/>
      <c r="BN5" s="360"/>
      <c r="BO5" s="360"/>
      <c r="BP5" s="360"/>
      <c r="BQ5" s="360"/>
      <c r="BR5" s="360"/>
      <c r="BS5" s="360"/>
      <c r="BT5" s="360"/>
      <c r="BU5" s="360"/>
      <c r="BV5" s="360"/>
      <c r="BW5" s="360"/>
      <c r="BX5" s="360"/>
      <c r="BY5" s="360"/>
      <c r="BZ5" s="360"/>
      <c r="CA5" s="360"/>
      <c r="CB5" s="360"/>
      <c r="CC5" s="360"/>
      <c r="CD5" s="360"/>
      <c r="CE5" s="360"/>
      <c r="CF5" s="360"/>
      <c r="CG5" s="360"/>
      <c r="CH5" s="360"/>
      <c r="CI5" s="360"/>
      <c r="CJ5" s="360"/>
      <c r="CK5" s="360"/>
      <c r="CL5" s="360"/>
      <c r="CM5" s="360"/>
      <c r="CN5" s="360"/>
      <c r="CO5" s="360"/>
      <c r="CP5" s="360"/>
      <c r="CQ5" s="360"/>
      <c r="CR5" s="360"/>
      <c r="CS5" s="360"/>
      <c r="CT5" s="360"/>
      <c r="CU5" s="360"/>
      <c r="CV5" s="360"/>
      <c r="CW5" s="360"/>
      <c r="CX5" s="360"/>
      <c r="CY5" s="360"/>
      <c r="CZ5" s="360"/>
      <c r="DA5" s="360"/>
      <c r="DB5" s="360"/>
      <c r="DC5" s="360"/>
      <c r="DD5" s="360"/>
      <c r="DE5" s="360"/>
      <c r="DF5" s="360"/>
      <c r="DG5" s="360"/>
      <c r="DH5" s="360"/>
      <c r="DI5" s="360"/>
      <c r="DJ5" s="360"/>
      <c r="DK5" s="360"/>
      <c r="DL5" s="360"/>
      <c r="DM5" s="360"/>
      <c r="DN5" s="360"/>
      <c r="DO5" s="360"/>
      <c r="DP5" s="360"/>
      <c r="DQ5" s="360"/>
      <c r="DR5" s="360"/>
      <c r="DS5" s="360"/>
      <c r="DT5" s="360"/>
      <c r="DU5" s="360"/>
      <c r="DV5" s="360"/>
      <c r="DW5" s="360"/>
      <c r="DX5" s="360"/>
      <c r="DY5" s="360"/>
      <c r="DZ5" s="360"/>
      <c r="EA5" s="360"/>
      <c r="EB5" s="360"/>
      <c r="EC5" s="360"/>
      <c r="ED5" s="360"/>
      <c r="EE5" s="360"/>
      <c r="EF5" s="360"/>
      <c r="EG5" s="360"/>
      <c r="EH5" s="360"/>
      <c r="EI5" s="360"/>
      <c r="EJ5" s="360"/>
      <c r="EK5" s="360"/>
      <c r="EL5" s="360"/>
      <c r="EM5" s="360"/>
      <c r="EN5" s="360"/>
      <c r="EO5" s="360"/>
      <c r="EP5" s="360"/>
      <c r="EQ5" s="360"/>
      <c r="ER5" s="360"/>
      <c r="ES5" s="360"/>
      <c r="ET5" s="360"/>
      <c r="EU5" s="360"/>
      <c r="EV5" s="360"/>
      <c r="EW5" s="360"/>
      <c r="EX5" s="360"/>
      <c r="EY5" s="360"/>
      <c r="EZ5" s="360"/>
      <c r="FA5" s="360"/>
      <c r="FB5" s="360"/>
      <c r="FC5" s="360"/>
      <c r="FD5" s="360"/>
      <c r="FE5" s="360"/>
      <c r="FF5" s="360"/>
      <c r="FG5" s="360"/>
      <c r="FH5" s="360"/>
      <c r="FI5" s="360"/>
      <c r="FJ5" s="360"/>
      <c r="FK5" s="360"/>
      <c r="FL5" s="360"/>
      <c r="FM5" s="360"/>
      <c r="FN5" s="360"/>
      <c r="FO5" s="360"/>
      <c r="FP5" s="360"/>
      <c r="FQ5" s="360"/>
      <c r="FR5" s="360"/>
      <c r="FS5" s="360"/>
      <c r="FT5" s="360"/>
      <c r="FU5" s="360"/>
      <c r="FV5" s="360"/>
      <c r="FW5" s="360"/>
      <c r="FX5" s="360"/>
      <c r="FY5" s="360"/>
      <c r="FZ5" s="360"/>
      <c r="GA5" s="360"/>
      <c r="GB5" s="360"/>
      <c r="GC5" s="360"/>
      <c r="GD5" s="360"/>
      <c r="GE5" s="360"/>
      <c r="GF5" s="360"/>
      <c r="GG5" s="360"/>
      <c r="GH5" s="360"/>
      <c r="GI5" s="360"/>
      <c r="GJ5" s="360"/>
      <c r="GK5" s="360"/>
      <c r="GL5" s="360"/>
      <c r="GM5" s="360"/>
      <c r="GN5" s="360"/>
      <c r="GO5" s="360"/>
      <c r="GP5" s="360"/>
      <c r="GQ5" s="360"/>
      <c r="GR5" s="360"/>
      <c r="GS5" s="360"/>
      <c r="GT5" s="360"/>
      <c r="GU5" s="360"/>
      <c r="GV5" s="360"/>
      <c r="GW5" s="360"/>
      <c r="GX5" s="360"/>
      <c r="GY5" s="360"/>
      <c r="GZ5" s="360"/>
      <c r="HA5" s="360"/>
      <c r="HB5" s="360"/>
      <c r="HC5" s="360"/>
      <c r="HD5" s="360"/>
      <c r="HE5" s="360"/>
      <c r="HF5" s="360"/>
      <c r="HG5" s="360"/>
      <c r="HH5" s="360"/>
      <c r="HI5" s="360"/>
      <c r="HJ5" s="360"/>
      <c r="HK5" s="360"/>
      <c r="HL5" s="360"/>
      <c r="HM5" s="360"/>
      <c r="HN5" s="360"/>
      <c r="HO5" s="360"/>
      <c r="HP5" s="360"/>
      <c r="HQ5" s="360"/>
      <c r="HR5" s="360"/>
      <c r="HS5" s="360"/>
      <c r="HT5" s="360"/>
      <c r="HU5" s="360"/>
      <c r="HV5" s="360"/>
      <c r="HW5" s="360"/>
      <c r="HX5" s="360"/>
      <c r="HY5" s="360"/>
      <c r="HZ5" s="360"/>
      <c r="IA5" s="360"/>
      <c r="IB5" s="360"/>
      <c r="IC5" s="360"/>
      <c r="ID5" s="360"/>
      <c r="IE5" s="360"/>
      <c r="IF5" s="360"/>
      <c r="IG5" s="360"/>
      <c r="IH5" s="360"/>
      <c r="II5" s="360"/>
      <c r="IJ5" s="360"/>
      <c r="IK5" s="360"/>
      <c r="IL5" s="360"/>
      <c r="IM5" s="360"/>
      <c r="IN5" s="360"/>
      <c r="IO5" s="360"/>
      <c r="IP5" s="360"/>
      <c r="IQ5" s="360"/>
      <c r="IR5" s="360"/>
      <c r="IS5" s="360"/>
      <c r="IT5" s="360"/>
    </row>
    <row r="6" spans="1:254" s="322" customFormat="1" ht="18.75" customHeight="1">
      <c r="A6" s="360"/>
      <c r="B6" s="361" t="s">
        <v>583</v>
      </c>
      <c r="C6" s="369">
        <v>0</v>
      </c>
      <c r="D6" s="370"/>
      <c r="E6" s="371">
        <f>'Est. Ing.'!C5</f>
        <v>0</v>
      </c>
      <c r="F6" s="362" t="e">
        <f t="shared" ref="F6:F14" si="0">(E6/C6)-1</f>
        <v>#DIV/0!</v>
      </c>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0"/>
      <c r="AM6" s="360"/>
      <c r="AN6" s="360"/>
      <c r="AO6" s="360"/>
      <c r="AP6" s="360"/>
      <c r="AQ6" s="360"/>
      <c r="AR6" s="360"/>
      <c r="AS6" s="360"/>
      <c r="AT6" s="360"/>
      <c r="AU6" s="360"/>
      <c r="AV6" s="360"/>
      <c r="AW6" s="360"/>
      <c r="AX6" s="360"/>
      <c r="AY6" s="360"/>
      <c r="AZ6" s="360"/>
      <c r="BA6" s="360"/>
      <c r="BB6" s="360"/>
      <c r="BC6" s="360"/>
      <c r="BD6" s="360"/>
      <c r="BE6" s="360"/>
      <c r="BF6" s="360"/>
      <c r="BG6" s="360"/>
      <c r="BH6" s="360"/>
      <c r="BI6" s="360"/>
      <c r="BJ6" s="360"/>
      <c r="BK6" s="360"/>
      <c r="BL6" s="360"/>
      <c r="BM6" s="360"/>
      <c r="BN6" s="360"/>
      <c r="BO6" s="360"/>
      <c r="BP6" s="360"/>
      <c r="BQ6" s="360"/>
      <c r="BR6" s="360"/>
      <c r="BS6" s="360"/>
      <c r="BT6" s="360"/>
      <c r="BU6" s="360"/>
      <c r="BV6" s="360"/>
      <c r="BW6" s="360"/>
      <c r="BX6" s="360"/>
      <c r="BY6" s="360"/>
      <c r="BZ6" s="360"/>
      <c r="CA6" s="360"/>
      <c r="CB6" s="360"/>
      <c r="CC6" s="360"/>
      <c r="CD6" s="360"/>
      <c r="CE6" s="360"/>
      <c r="CF6" s="360"/>
      <c r="CG6" s="360"/>
      <c r="CH6" s="360"/>
      <c r="CI6" s="360"/>
      <c r="CJ6" s="360"/>
      <c r="CK6" s="360"/>
      <c r="CL6" s="360"/>
      <c r="CM6" s="360"/>
      <c r="CN6" s="360"/>
      <c r="CO6" s="360"/>
      <c r="CP6" s="360"/>
      <c r="CQ6" s="360"/>
      <c r="CR6" s="360"/>
      <c r="CS6" s="360"/>
      <c r="CT6" s="360"/>
      <c r="CU6" s="360"/>
      <c r="CV6" s="360"/>
      <c r="CW6" s="360"/>
      <c r="CX6" s="360"/>
      <c r="CY6" s="360"/>
      <c r="CZ6" s="360"/>
      <c r="DA6" s="360"/>
      <c r="DB6" s="360"/>
      <c r="DC6" s="360"/>
      <c r="DD6" s="360"/>
      <c r="DE6" s="360"/>
      <c r="DF6" s="360"/>
      <c r="DG6" s="360"/>
      <c r="DH6" s="360"/>
      <c r="DI6" s="360"/>
      <c r="DJ6" s="360"/>
      <c r="DK6" s="360"/>
      <c r="DL6" s="360"/>
      <c r="DM6" s="360"/>
      <c r="DN6" s="360"/>
      <c r="DO6" s="360"/>
      <c r="DP6" s="360"/>
      <c r="DQ6" s="360"/>
      <c r="DR6" s="360"/>
      <c r="DS6" s="360"/>
      <c r="DT6" s="360"/>
      <c r="DU6" s="360"/>
      <c r="DV6" s="360"/>
      <c r="DW6" s="360"/>
      <c r="DX6" s="360"/>
      <c r="DY6" s="360"/>
      <c r="DZ6" s="360"/>
      <c r="EA6" s="360"/>
      <c r="EB6" s="360"/>
      <c r="EC6" s="360"/>
      <c r="ED6" s="360"/>
      <c r="EE6" s="360"/>
      <c r="EF6" s="360"/>
      <c r="EG6" s="360"/>
      <c r="EH6" s="360"/>
      <c r="EI6" s="360"/>
      <c r="EJ6" s="360"/>
      <c r="EK6" s="360"/>
      <c r="EL6" s="360"/>
      <c r="EM6" s="360"/>
      <c r="EN6" s="360"/>
      <c r="EO6" s="360"/>
      <c r="EP6" s="360"/>
      <c r="EQ6" s="360"/>
      <c r="ER6" s="360"/>
      <c r="ES6" s="360"/>
      <c r="ET6" s="360"/>
      <c r="EU6" s="360"/>
      <c r="EV6" s="360"/>
      <c r="EW6" s="360"/>
      <c r="EX6" s="360"/>
      <c r="EY6" s="360"/>
      <c r="EZ6" s="360"/>
      <c r="FA6" s="360"/>
      <c r="FB6" s="360"/>
      <c r="FC6" s="360"/>
      <c r="FD6" s="360"/>
      <c r="FE6" s="360"/>
      <c r="FF6" s="360"/>
      <c r="FG6" s="360"/>
      <c r="FH6" s="360"/>
      <c r="FI6" s="360"/>
      <c r="FJ6" s="360"/>
      <c r="FK6" s="360"/>
      <c r="FL6" s="360"/>
      <c r="FM6" s="360"/>
      <c r="FN6" s="360"/>
      <c r="FO6" s="360"/>
      <c r="FP6" s="360"/>
      <c r="FQ6" s="360"/>
      <c r="FR6" s="360"/>
      <c r="FS6" s="360"/>
      <c r="FT6" s="360"/>
      <c r="FU6" s="360"/>
      <c r="FV6" s="360"/>
      <c r="FW6" s="360"/>
      <c r="FX6" s="360"/>
      <c r="FY6" s="360"/>
      <c r="FZ6" s="360"/>
      <c r="GA6" s="360"/>
      <c r="GB6" s="360"/>
      <c r="GC6" s="360"/>
      <c r="GD6" s="360"/>
      <c r="GE6" s="360"/>
      <c r="GF6" s="360"/>
      <c r="GG6" s="360"/>
      <c r="GH6" s="360"/>
      <c r="GI6" s="360"/>
      <c r="GJ6" s="360"/>
      <c r="GK6" s="360"/>
      <c r="GL6" s="360"/>
      <c r="GM6" s="360"/>
      <c r="GN6" s="360"/>
      <c r="GO6" s="360"/>
      <c r="GP6" s="360"/>
      <c r="GQ6" s="360"/>
      <c r="GR6" s="360"/>
      <c r="GS6" s="360"/>
      <c r="GT6" s="360"/>
      <c r="GU6" s="360"/>
      <c r="GV6" s="360"/>
      <c r="GW6" s="360"/>
      <c r="GX6" s="360"/>
      <c r="GY6" s="360"/>
      <c r="GZ6" s="360"/>
      <c r="HA6" s="360"/>
      <c r="HB6" s="360"/>
      <c r="HC6" s="360"/>
      <c r="HD6" s="360"/>
      <c r="HE6" s="360"/>
      <c r="HF6" s="360"/>
      <c r="HG6" s="360"/>
      <c r="HH6" s="360"/>
      <c r="HI6" s="360"/>
      <c r="HJ6" s="360"/>
      <c r="HK6" s="360"/>
      <c r="HL6" s="360"/>
      <c r="HM6" s="360"/>
      <c r="HN6" s="360"/>
      <c r="HO6" s="360"/>
      <c r="HP6" s="360"/>
      <c r="HQ6" s="360"/>
      <c r="HR6" s="360"/>
      <c r="HS6" s="360"/>
      <c r="HT6" s="360"/>
      <c r="HU6" s="360"/>
      <c r="HV6" s="360"/>
      <c r="HW6" s="360"/>
      <c r="HX6" s="360"/>
      <c r="HY6" s="360"/>
      <c r="HZ6" s="360"/>
      <c r="IA6" s="360"/>
      <c r="IB6" s="360"/>
      <c r="IC6" s="360"/>
      <c r="ID6" s="360"/>
      <c r="IE6" s="360"/>
      <c r="IF6" s="360"/>
      <c r="IG6" s="360"/>
      <c r="IH6" s="360"/>
      <c r="II6" s="360"/>
      <c r="IJ6" s="360"/>
      <c r="IK6" s="360"/>
      <c r="IL6" s="360"/>
      <c r="IM6" s="360"/>
      <c r="IN6" s="360"/>
      <c r="IO6" s="360"/>
      <c r="IP6" s="360"/>
      <c r="IQ6" s="360"/>
      <c r="IR6" s="360"/>
      <c r="IS6" s="360"/>
      <c r="IT6" s="360"/>
    </row>
    <row r="7" spans="1:254" s="322" customFormat="1" ht="18.75" customHeight="1">
      <c r="A7" s="360"/>
      <c r="B7" s="361" t="s">
        <v>578</v>
      </c>
      <c r="C7" s="369">
        <v>0</v>
      </c>
      <c r="D7" s="370"/>
      <c r="E7" s="371">
        <f>'Est. Ing.'!C6</f>
        <v>0</v>
      </c>
      <c r="F7" s="362" t="e">
        <f t="shared" si="0"/>
        <v>#DIV/0!</v>
      </c>
      <c r="G7" s="360"/>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60"/>
      <c r="BN7" s="360"/>
      <c r="BO7" s="360"/>
      <c r="BP7" s="360"/>
      <c r="BQ7" s="360"/>
      <c r="BR7" s="360"/>
      <c r="BS7" s="360"/>
      <c r="BT7" s="360"/>
      <c r="BU7" s="360"/>
      <c r="BV7" s="360"/>
      <c r="BW7" s="360"/>
      <c r="BX7" s="360"/>
      <c r="BY7" s="360"/>
      <c r="BZ7" s="360"/>
      <c r="CA7" s="360"/>
      <c r="CB7" s="360"/>
      <c r="CC7" s="360"/>
      <c r="CD7" s="360"/>
      <c r="CE7" s="360"/>
      <c r="CF7" s="360"/>
      <c r="CG7" s="360"/>
      <c r="CH7" s="360"/>
      <c r="CI7" s="360"/>
      <c r="CJ7" s="360"/>
      <c r="CK7" s="360"/>
      <c r="CL7" s="360"/>
      <c r="CM7" s="360"/>
      <c r="CN7" s="360"/>
      <c r="CO7" s="360"/>
      <c r="CP7" s="360"/>
      <c r="CQ7" s="360"/>
      <c r="CR7" s="360"/>
      <c r="CS7" s="360"/>
      <c r="CT7" s="360"/>
      <c r="CU7" s="360"/>
      <c r="CV7" s="360"/>
      <c r="CW7" s="360"/>
      <c r="CX7" s="360"/>
      <c r="CY7" s="360"/>
      <c r="CZ7" s="360"/>
      <c r="DA7" s="360"/>
      <c r="DB7" s="360"/>
      <c r="DC7" s="360"/>
      <c r="DD7" s="360"/>
      <c r="DE7" s="360"/>
      <c r="DF7" s="360"/>
      <c r="DG7" s="360"/>
      <c r="DH7" s="360"/>
      <c r="DI7" s="360"/>
      <c r="DJ7" s="360"/>
      <c r="DK7" s="360"/>
      <c r="DL7" s="360"/>
      <c r="DM7" s="360"/>
      <c r="DN7" s="360"/>
      <c r="DO7" s="360"/>
      <c r="DP7" s="360"/>
      <c r="DQ7" s="360"/>
      <c r="DR7" s="360"/>
      <c r="DS7" s="360"/>
      <c r="DT7" s="360"/>
      <c r="DU7" s="360"/>
      <c r="DV7" s="360"/>
      <c r="DW7" s="360"/>
      <c r="DX7" s="360"/>
      <c r="DY7" s="360"/>
      <c r="DZ7" s="360"/>
      <c r="EA7" s="360"/>
      <c r="EB7" s="360"/>
      <c r="EC7" s="360"/>
      <c r="ED7" s="360"/>
      <c r="EE7" s="360"/>
      <c r="EF7" s="360"/>
      <c r="EG7" s="360"/>
      <c r="EH7" s="360"/>
      <c r="EI7" s="360"/>
      <c r="EJ7" s="360"/>
      <c r="EK7" s="360"/>
      <c r="EL7" s="360"/>
      <c r="EM7" s="360"/>
      <c r="EN7" s="360"/>
      <c r="EO7" s="360"/>
      <c r="EP7" s="360"/>
      <c r="EQ7" s="360"/>
      <c r="ER7" s="360"/>
      <c r="ES7" s="360"/>
      <c r="ET7" s="360"/>
      <c r="EU7" s="360"/>
      <c r="EV7" s="360"/>
      <c r="EW7" s="360"/>
      <c r="EX7" s="360"/>
      <c r="EY7" s="360"/>
      <c r="EZ7" s="360"/>
      <c r="FA7" s="360"/>
      <c r="FB7" s="360"/>
      <c r="FC7" s="360"/>
      <c r="FD7" s="360"/>
      <c r="FE7" s="360"/>
      <c r="FF7" s="360"/>
      <c r="FG7" s="360"/>
      <c r="FH7" s="360"/>
      <c r="FI7" s="360"/>
      <c r="FJ7" s="360"/>
      <c r="FK7" s="360"/>
      <c r="FL7" s="360"/>
      <c r="FM7" s="360"/>
      <c r="FN7" s="360"/>
      <c r="FO7" s="360"/>
      <c r="FP7" s="360"/>
      <c r="FQ7" s="360"/>
      <c r="FR7" s="360"/>
      <c r="FS7" s="360"/>
      <c r="FT7" s="360"/>
      <c r="FU7" s="360"/>
      <c r="FV7" s="360"/>
      <c r="FW7" s="360"/>
      <c r="FX7" s="360"/>
      <c r="FY7" s="360"/>
      <c r="FZ7" s="360"/>
      <c r="GA7" s="360"/>
      <c r="GB7" s="360"/>
      <c r="GC7" s="360"/>
      <c r="GD7" s="360"/>
      <c r="GE7" s="360"/>
      <c r="GF7" s="360"/>
      <c r="GG7" s="360"/>
      <c r="GH7" s="360"/>
      <c r="GI7" s="360"/>
      <c r="GJ7" s="360"/>
      <c r="GK7" s="360"/>
      <c r="GL7" s="360"/>
      <c r="GM7" s="360"/>
      <c r="GN7" s="360"/>
      <c r="GO7" s="360"/>
      <c r="GP7" s="360"/>
      <c r="GQ7" s="360"/>
      <c r="GR7" s="360"/>
      <c r="GS7" s="360"/>
      <c r="GT7" s="360"/>
      <c r="GU7" s="360"/>
      <c r="GV7" s="360"/>
      <c r="GW7" s="360"/>
      <c r="GX7" s="360"/>
      <c r="GY7" s="360"/>
      <c r="GZ7" s="360"/>
      <c r="HA7" s="360"/>
      <c r="HB7" s="360"/>
      <c r="HC7" s="360"/>
      <c r="HD7" s="360"/>
      <c r="HE7" s="360"/>
      <c r="HF7" s="360"/>
      <c r="HG7" s="360"/>
      <c r="HH7" s="360"/>
      <c r="HI7" s="360"/>
      <c r="HJ7" s="360"/>
      <c r="HK7" s="360"/>
      <c r="HL7" s="360"/>
      <c r="HM7" s="360"/>
      <c r="HN7" s="360"/>
      <c r="HO7" s="360"/>
      <c r="HP7" s="360"/>
      <c r="HQ7" s="360"/>
      <c r="HR7" s="360"/>
      <c r="HS7" s="360"/>
      <c r="HT7" s="360"/>
      <c r="HU7" s="360"/>
      <c r="HV7" s="360"/>
      <c r="HW7" s="360"/>
      <c r="HX7" s="360"/>
      <c r="HY7" s="360"/>
      <c r="HZ7" s="360"/>
      <c r="IA7" s="360"/>
      <c r="IB7" s="360"/>
      <c r="IC7" s="360"/>
      <c r="ID7" s="360"/>
      <c r="IE7" s="360"/>
      <c r="IF7" s="360"/>
      <c r="IG7" s="360"/>
      <c r="IH7" s="360"/>
      <c r="II7" s="360"/>
      <c r="IJ7" s="360"/>
      <c r="IK7" s="360"/>
      <c r="IL7" s="360"/>
      <c r="IM7" s="360"/>
      <c r="IN7" s="360"/>
      <c r="IO7" s="360"/>
      <c r="IP7" s="360"/>
      <c r="IQ7" s="360"/>
      <c r="IR7" s="360"/>
      <c r="IS7" s="360"/>
      <c r="IT7" s="360"/>
    </row>
    <row r="8" spans="1:254" s="322" customFormat="1" ht="18.75" customHeight="1">
      <c r="A8" s="360"/>
      <c r="B8" s="361" t="s">
        <v>570</v>
      </c>
      <c r="C8" s="369">
        <v>4415370</v>
      </c>
      <c r="D8" s="370"/>
      <c r="E8" s="371">
        <f>'Est. Ing.'!C7</f>
        <v>4756770</v>
      </c>
      <c r="F8" s="362">
        <f t="shared" si="0"/>
        <v>7.7320813431263957E-2</v>
      </c>
      <c r="G8" s="360"/>
      <c r="H8" s="360"/>
      <c r="I8" s="360"/>
      <c r="J8" s="360"/>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0"/>
      <c r="AL8" s="360"/>
      <c r="AM8" s="360"/>
      <c r="AN8" s="360"/>
      <c r="AO8" s="360"/>
      <c r="AP8" s="360"/>
      <c r="AQ8" s="360"/>
      <c r="AR8" s="360"/>
      <c r="AS8" s="360"/>
      <c r="AT8" s="360"/>
      <c r="AU8" s="360"/>
      <c r="AV8" s="360"/>
      <c r="AW8" s="360"/>
      <c r="AX8" s="360"/>
      <c r="AY8" s="360"/>
      <c r="AZ8" s="360"/>
      <c r="BA8" s="360"/>
      <c r="BB8" s="360"/>
      <c r="BC8" s="360"/>
      <c r="BD8" s="360"/>
      <c r="BE8" s="360"/>
      <c r="BF8" s="360"/>
      <c r="BG8" s="360"/>
      <c r="BH8" s="360"/>
      <c r="BI8" s="360"/>
      <c r="BJ8" s="360"/>
      <c r="BK8" s="360"/>
      <c r="BL8" s="360"/>
      <c r="BM8" s="360"/>
      <c r="BN8" s="360"/>
      <c r="BO8" s="360"/>
      <c r="BP8" s="360"/>
      <c r="BQ8" s="360"/>
      <c r="BR8" s="360"/>
      <c r="BS8" s="360"/>
      <c r="BT8" s="360"/>
      <c r="BU8" s="360"/>
      <c r="BV8" s="360"/>
      <c r="BW8" s="360"/>
      <c r="BX8" s="360"/>
      <c r="BY8" s="360"/>
      <c r="BZ8" s="360"/>
      <c r="CA8" s="360"/>
      <c r="CB8" s="360"/>
      <c r="CC8" s="360"/>
      <c r="CD8" s="360"/>
      <c r="CE8" s="360"/>
      <c r="CF8" s="360"/>
      <c r="CG8" s="360"/>
      <c r="CH8" s="360"/>
      <c r="CI8" s="360"/>
      <c r="CJ8" s="360"/>
      <c r="CK8" s="360"/>
      <c r="CL8" s="360"/>
      <c r="CM8" s="360"/>
      <c r="CN8" s="360"/>
      <c r="CO8" s="360"/>
      <c r="CP8" s="360"/>
      <c r="CQ8" s="360"/>
      <c r="CR8" s="360"/>
      <c r="CS8" s="360"/>
      <c r="CT8" s="360"/>
      <c r="CU8" s="360"/>
      <c r="CV8" s="360"/>
      <c r="CW8" s="360"/>
      <c r="CX8" s="360"/>
      <c r="CY8" s="360"/>
      <c r="CZ8" s="360"/>
      <c r="DA8" s="360"/>
      <c r="DB8" s="360"/>
      <c r="DC8" s="360"/>
      <c r="DD8" s="360"/>
      <c r="DE8" s="360"/>
      <c r="DF8" s="360"/>
      <c r="DG8" s="360"/>
      <c r="DH8" s="360"/>
      <c r="DI8" s="360"/>
      <c r="DJ8" s="360"/>
      <c r="DK8" s="360"/>
      <c r="DL8" s="360"/>
      <c r="DM8" s="360"/>
      <c r="DN8" s="360"/>
      <c r="DO8" s="360"/>
      <c r="DP8" s="360"/>
      <c r="DQ8" s="360"/>
      <c r="DR8" s="360"/>
      <c r="DS8" s="360"/>
      <c r="DT8" s="360"/>
      <c r="DU8" s="360"/>
      <c r="DV8" s="360"/>
      <c r="DW8" s="360"/>
      <c r="DX8" s="360"/>
      <c r="DY8" s="360"/>
      <c r="DZ8" s="360"/>
      <c r="EA8" s="360"/>
      <c r="EB8" s="360"/>
      <c r="EC8" s="360"/>
      <c r="ED8" s="360"/>
      <c r="EE8" s="360"/>
      <c r="EF8" s="360"/>
      <c r="EG8" s="360"/>
      <c r="EH8" s="360"/>
      <c r="EI8" s="360"/>
      <c r="EJ8" s="360"/>
      <c r="EK8" s="360"/>
      <c r="EL8" s="360"/>
      <c r="EM8" s="360"/>
      <c r="EN8" s="360"/>
      <c r="EO8" s="360"/>
      <c r="EP8" s="360"/>
      <c r="EQ8" s="360"/>
      <c r="ER8" s="360"/>
      <c r="ES8" s="360"/>
      <c r="ET8" s="360"/>
      <c r="EU8" s="360"/>
      <c r="EV8" s="360"/>
      <c r="EW8" s="360"/>
      <c r="EX8" s="360"/>
      <c r="EY8" s="360"/>
      <c r="EZ8" s="360"/>
      <c r="FA8" s="360"/>
      <c r="FB8" s="360"/>
      <c r="FC8" s="360"/>
      <c r="FD8" s="360"/>
      <c r="FE8" s="360"/>
      <c r="FF8" s="360"/>
      <c r="FG8" s="360"/>
      <c r="FH8" s="360"/>
      <c r="FI8" s="360"/>
      <c r="FJ8" s="360"/>
      <c r="FK8" s="360"/>
      <c r="FL8" s="360"/>
      <c r="FM8" s="360"/>
      <c r="FN8" s="360"/>
      <c r="FO8" s="360"/>
      <c r="FP8" s="360"/>
      <c r="FQ8" s="360"/>
      <c r="FR8" s="360"/>
      <c r="FS8" s="360"/>
      <c r="FT8" s="360"/>
      <c r="FU8" s="360"/>
      <c r="FV8" s="360"/>
      <c r="FW8" s="360"/>
      <c r="FX8" s="360"/>
      <c r="FY8" s="360"/>
      <c r="FZ8" s="360"/>
      <c r="GA8" s="360"/>
      <c r="GB8" s="360"/>
      <c r="GC8" s="360"/>
      <c r="GD8" s="360"/>
      <c r="GE8" s="360"/>
      <c r="GF8" s="360"/>
      <c r="GG8" s="360"/>
      <c r="GH8" s="360"/>
      <c r="GI8" s="360"/>
      <c r="GJ8" s="360"/>
      <c r="GK8" s="360"/>
      <c r="GL8" s="360"/>
      <c r="GM8" s="360"/>
      <c r="GN8" s="360"/>
      <c r="GO8" s="360"/>
      <c r="GP8" s="360"/>
      <c r="GQ8" s="360"/>
      <c r="GR8" s="360"/>
      <c r="GS8" s="360"/>
      <c r="GT8" s="360"/>
      <c r="GU8" s="360"/>
      <c r="GV8" s="360"/>
      <c r="GW8" s="360"/>
      <c r="GX8" s="360"/>
      <c r="GY8" s="360"/>
      <c r="GZ8" s="360"/>
      <c r="HA8" s="360"/>
      <c r="HB8" s="360"/>
      <c r="HC8" s="360"/>
      <c r="HD8" s="360"/>
      <c r="HE8" s="360"/>
      <c r="HF8" s="360"/>
      <c r="HG8" s="360"/>
      <c r="HH8" s="360"/>
      <c r="HI8" s="360"/>
      <c r="HJ8" s="360"/>
      <c r="HK8" s="360"/>
      <c r="HL8" s="360"/>
      <c r="HM8" s="360"/>
      <c r="HN8" s="360"/>
      <c r="HO8" s="360"/>
      <c r="HP8" s="360"/>
      <c r="HQ8" s="360"/>
      <c r="HR8" s="360"/>
      <c r="HS8" s="360"/>
      <c r="HT8" s="360"/>
      <c r="HU8" s="360"/>
      <c r="HV8" s="360"/>
      <c r="HW8" s="360"/>
      <c r="HX8" s="360"/>
      <c r="HY8" s="360"/>
      <c r="HZ8" s="360"/>
      <c r="IA8" s="360"/>
      <c r="IB8" s="360"/>
      <c r="IC8" s="360"/>
      <c r="ID8" s="360"/>
      <c r="IE8" s="360"/>
      <c r="IF8" s="360"/>
      <c r="IG8" s="360"/>
      <c r="IH8" s="360"/>
      <c r="II8" s="360"/>
      <c r="IJ8" s="360"/>
      <c r="IK8" s="360"/>
      <c r="IL8" s="360"/>
      <c r="IM8" s="360"/>
      <c r="IN8" s="360"/>
      <c r="IO8" s="360"/>
      <c r="IP8" s="360"/>
      <c r="IQ8" s="360"/>
      <c r="IR8" s="360"/>
      <c r="IS8" s="360"/>
      <c r="IT8" s="360"/>
    </row>
    <row r="9" spans="1:254" s="322" customFormat="1" ht="18.75" customHeight="1">
      <c r="A9" s="360"/>
      <c r="B9" s="361" t="s">
        <v>1159</v>
      </c>
      <c r="C9" s="369">
        <v>1022878</v>
      </c>
      <c r="D9" s="370"/>
      <c r="E9" s="371">
        <f>'Est. Ing.'!C8</f>
        <v>3753500</v>
      </c>
      <c r="F9" s="362">
        <f t="shared" si="0"/>
        <v>2.6695480790475501</v>
      </c>
      <c r="G9" s="360"/>
      <c r="H9" s="360"/>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0"/>
      <c r="AM9" s="360"/>
      <c r="AN9" s="360"/>
      <c r="AO9" s="360"/>
      <c r="AP9" s="360"/>
      <c r="AQ9" s="360"/>
      <c r="AR9" s="360"/>
      <c r="AS9" s="360"/>
      <c r="AT9" s="360"/>
      <c r="AU9" s="360"/>
      <c r="AV9" s="360"/>
      <c r="AW9" s="360"/>
      <c r="AX9" s="360"/>
      <c r="AY9" s="360"/>
      <c r="AZ9" s="360"/>
      <c r="BA9" s="360"/>
      <c r="BB9" s="360"/>
      <c r="BC9" s="360"/>
      <c r="BD9" s="360"/>
      <c r="BE9" s="360"/>
      <c r="BF9" s="360"/>
      <c r="BG9" s="360"/>
      <c r="BH9" s="360"/>
      <c r="BI9" s="360"/>
      <c r="BJ9" s="360"/>
      <c r="BK9" s="360"/>
      <c r="BL9" s="360"/>
      <c r="BM9" s="360"/>
      <c r="BN9" s="360"/>
      <c r="BO9" s="360"/>
      <c r="BP9" s="360"/>
      <c r="BQ9" s="360"/>
      <c r="BR9" s="360"/>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0"/>
      <c r="CT9" s="360"/>
      <c r="CU9" s="360"/>
      <c r="CV9" s="360"/>
      <c r="CW9" s="360"/>
      <c r="CX9" s="360"/>
      <c r="CY9" s="360"/>
      <c r="CZ9" s="360"/>
      <c r="DA9" s="360"/>
      <c r="DB9" s="360"/>
      <c r="DC9" s="360"/>
      <c r="DD9" s="360"/>
      <c r="DE9" s="360"/>
      <c r="DF9" s="360"/>
      <c r="DG9" s="360"/>
      <c r="DH9" s="360"/>
      <c r="DI9" s="360"/>
      <c r="DJ9" s="360"/>
      <c r="DK9" s="360"/>
      <c r="DL9" s="360"/>
      <c r="DM9" s="360"/>
      <c r="DN9" s="360"/>
      <c r="DO9" s="360"/>
      <c r="DP9" s="360"/>
      <c r="DQ9" s="360"/>
      <c r="DR9" s="360"/>
      <c r="DS9" s="360"/>
      <c r="DT9" s="360"/>
      <c r="DU9" s="360"/>
      <c r="DV9" s="360"/>
      <c r="DW9" s="360"/>
      <c r="DX9" s="360"/>
      <c r="DY9" s="360"/>
      <c r="DZ9" s="360"/>
      <c r="EA9" s="360"/>
      <c r="EB9" s="360"/>
      <c r="EC9" s="360"/>
      <c r="ED9" s="360"/>
      <c r="EE9" s="360"/>
      <c r="EF9" s="360"/>
      <c r="EG9" s="360"/>
      <c r="EH9" s="360"/>
      <c r="EI9" s="360"/>
      <c r="EJ9" s="360"/>
      <c r="EK9" s="360"/>
      <c r="EL9" s="360"/>
      <c r="EM9" s="360"/>
      <c r="EN9" s="360"/>
      <c r="EO9" s="360"/>
      <c r="EP9" s="360"/>
      <c r="EQ9" s="360"/>
      <c r="ER9" s="360"/>
      <c r="ES9" s="360"/>
      <c r="ET9" s="360"/>
      <c r="EU9" s="360"/>
      <c r="EV9" s="360"/>
      <c r="EW9" s="360"/>
      <c r="EX9" s="360"/>
      <c r="EY9" s="360"/>
      <c r="EZ9" s="360"/>
      <c r="FA9" s="360"/>
      <c r="FB9" s="360"/>
      <c r="FC9" s="360"/>
      <c r="FD9" s="360"/>
      <c r="FE9" s="360"/>
      <c r="FF9" s="360"/>
      <c r="FG9" s="360"/>
      <c r="FH9" s="360"/>
      <c r="FI9" s="360"/>
      <c r="FJ9" s="360"/>
      <c r="FK9" s="360"/>
      <c r="FL9" s="360"/>
      <c r="FM9" s="360"/>
      <c r="FN9" s="360"/>
      <c r="FO9" s="360"/>
      <c r="FP9" s="360"/>
      <c r="FQ9" s="360"/>
      <c r="FR9" s="360"/>
      <c r="FS9" s="360"/>
      <c r="FT9" s="360"/>
      <c r="FU9" s="360"/>
      <c r="FV9" s="360"/>
      <c r="FW9" s="360"/>
      <c r="FX9" s="360"/>
      <c r="FY9" s="360"/>
      <c r="FZ9" s="360"/>
      <c r="GA9" s="360"/>
      <c r="GB9" s="360"/>
      <c r="GC9" s="360"/>
      <c r="GD9" s="360"/>
      <c r="GE9" s="360"/>
      <c r="GF9" s="360"/>
      <c r="GG9" s="360"/>
      <c r="GH9" s="360"/>
      <c r="GI9" s="360"/>
      <c r="GJ9" s="360"/>
      <c r="GK9" s="360"/>
      <c r="GL9" s="360"/>
      <c r="GM9" s="360"/>
      <c r="GN9" s="360"/>
      <c r="GO9" s="360"/>
      <c r="GP9" s="360"/>
      <c r="GQ9" s="360"/>
      <c r="GR9" s="360"/>
      <c r="GS9" s="360"/>
      <c r="GT9" s="360"/>
      <c r="GU9" s="360"/>
      <c r="GV9" s="360"/>
      <c r="GW9" s="360"/>
      <c r="GX9" s="360"/>
      <c r="GY9" s="360"/>
      <c r="GZ9" s="360"/>
      <c r="HA9" s="360"/>
      <c r="HB9" s="360"/>
      <c r="HC9" s="360"/>
      <c r="HD9" s="360"/>
      <c r="HE9" s="360"/>
      <c r="HF9" s="360"/>
      <c r="HG9" s="360"/>
      <c r="HH9" s="360"/>
      <c r="HI9" s="360"/>
      <c r="HJ9" s="360"/>
      <c r="HK9" s="360"/>
      <c r="HL9" s="360"/>
      <c r="HM9" s="360"/>
      <c r="HN9" s="360"/>
      <c r="HO9" s="360"/>
      <c r="HP9" s="360"/>
      <c r="HQ9" s="360"/>
      <c r="HR9" s="360"/>
      <c r="HS9" s="360"/>
      <c r="HT9" s="360"/>
      <c r="HU9" s="360"/>
      <c r="HV9" s="360"/>
      <c r="HW9" s="360"/>
      <c r="HX9" s="360"/>
      <c r="HY9" s="360"/>
      <c r="HZ9" s="360"/>
      <c r="IA9" s="360"/>
      <c r="IB9" s="360"/>
      <c r="IC9" s="360"/>
      <c r="ID9" s="360"/>
      <c r="IE9" s="360"/>
      <c r="IF9" s="360"/>
      <c r="IG9" s="360"/>
      <c r="IH9" s="360"/>
      <c r="II9" s="360"/>
      <c r="IJ9" s="360"/>
      <c r="IK9" s="360"/>
      <c r="IL9" s="360"/>
      <c r="IM9" s="360"/>
      <c r="IN9" s="360"/>
      <c r="IO9" s="360"/>
      <c r="IP9" s="360"/>
      <c r="IQ9" s="360"/>
      <c r="IR9" s="360"/>
      <c r="IS9" s="360"/>
      <c r="IT9" s="360"/>
    </row>
    <row r="10" spans="1:254" s="322" customFormat="1" ht="18.75" customHeight="1">
      <c r="A10" s="360"/>
      <c r="B10" s="361" t="s">
        <v>1161</v>
      </c>
      <c r="C10" s="369">
        <v>3327667</v>
      </c>
      <c r="D10" s="370"/>
      <c r="E10" s="371">
        <f>'Est. Ing.'!C9</f>
        <v>11307901</v>
      </c>
      <c r="F10" s="362">
        <f t="shared" si="0"/>
        <v>2.3981468097619141</v>
      </c>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360"/>
      <c r="AE10" s="360"/>
      <c r="AF10" s="360"/>
      <c r="AG10" s="360"/>
      <c r="AH10" s="360"/>
      <c r="AI10" s="360"/>
      <c r="AJ10" s="360"/>
      <c r="AK10" s="360"/>
      <c r="AL10" s="360"/>
      <c r="AM10" s="360"/>
      <c r="AN10" s="360"/>
      <c r="AO10" s="360"/>
      <c r="AP10" s="360"/>
      <c r="AQ10" s="360"/>
      <c r="AR10" s="360"/>
      <c r="AS10" s="360"/>
      <c r="AT10" s="360"/>
      <c r="AU10" s="360"/>
      <c r="AV10" s="360"/>
      <c r="AW10" s="360"/>
      <c r="AX10" s="360"/>
      <c r="AY10" s="360"/>
      <c r="AZ10" s="360"/>
      <c r="BA10" s="360"/>
      <c r="BB10" s="360"/>
      <c r="BC10" s="360"/>
      <c r="BD10" s="360"/>
      <c r="BE10" s="360"/>
      <c r="BF10" s="360"/>
      <c r="BG10" s="360"/>
      <c r="BH10" s="360"/>
      <c r="BI10" s="360"/>
      <c r="BJ10" s="360"/>
      <c r="BK10" s="360"/>
      <c r="BL10" s="360"/>
      <c r="BM10" s="360"/>
      <c r="BN10" s="360"/>
      <c r="BO10" s="360"/>
      <c r="BP10" s="360"/>
      <c r="BQ10" s="360"/>
      <c r="BR10" s="360"/>
      <c r="BS10" s="360"/>
      <c r="BT10" s="360"/>
      <c r="BU10" s="360"/>
      <c r="BV10" s="360"/>
      <c r="BW10" s="360"/>
      <c r="BX10" s="360"/>
      <c r="BY10" s="360"/>
      <c r="BZ10" s="360"/>
      <c r="CA10" s="360"/>
      <c r="CB10" s="360"/>
      <c r="CC10" s="360"/>
      <c r="CD10" s="360"/>
      <c r="CE10" s="360"/>
      <c r="CF10" s="360"/>
      <c r="CG10" s="360"/>
      <c r="CH10" s="360"/>
      <c r="CI10" s="360"/>
      <c r="CJ10" s="360"/>
      <c r="CK10" s="360"/>
      <c r="CL10" s="360"/>
      <c r="CM10" s="360"/>
      <c r="CN10" s="360"/>
      <c r="CO10" s="360"/>
      <c r="CP10" s="360"/>
      <c r="CQ10" s="360"/>
      <c r="CR10" s="360"/>
      <c r="CS10" s="360"/>
      <c r="CT10" s="360"/>
      <c r="CU10" s="360"/>
      <c r="CV10" s="360"/>
      <c r="CW10" s="360"/>
      <c r="CX10" s="360"/>
      <c r="CY10" s="360"/>
      <c r="CZ10" s="360"/>
      <c r="DA10" s="360"/>
      <c r="DB10" s="360"/>
      <c r="DC10" s="360"/>
      <c r="DD10" s="360"/>
      <c r="DE10" s="360"/>
      <c r="DF10" s="360"/>
      <c r="DG10" s="360"/>
      <c r="DH10" s="360"/>
      <c r="DI10" s="360"/>
      <c r="DJ10" s="360"/>
      <c r="DK10" s="360"/>
      <c r="DL10" s="360"/>
      <c r="DM10" s="360"/>
      <c r="DN10" s="360"/>
      <c r="DO10" s="360"/>
      <c r="DP10" s="360"/>
      <c r="DQ10" s="360"/>
      <c r="DR10" s="360"/>
      <c r="DS10" s="360"/>
      <c r="DT10" s="360"/>
      <c r="DU10" s="360"/>
      <c r="DV10" s="360"/>
      <c r="DW10" s="360"/>
      <c r="DX10" s="360"/>
      <c r="DY10" s="360"/>
      <c r="DZ10" s="360"/>
      <c r="EA10" s="360"/>
      <c r="EB10" s="360"/>
      <c r="EC10" s="360"/>
      <c r="ED10" s="360"/>
      <c r="EE10" s="360"/>
      <c r="EF10" s="360"/>
      <c r="EG10" s="360"/>
      <c r="EH10" s="360"/>
      <c r="EI10" s="360"/>
      <c r="EJ10" s="360"/>
      <c r="EK10" s="360"/>
      <c r="EL10" s="360"/>
      <c r="EM10" s="360"/>
      <c r="EN10" s="360"/>
      <c r="EO10" s="360"/>
      <c r="EP10" s="360"/>
      <c r="EQ10" s="360"/>
      <c r="ER10" s="360"/>
      <c r="ES10" s="360"/>
      <c r="ET10" s="360"/>
      <c r="EU10" s="360"/>
      <c r="EV10" s="360"/>
      <c r="EW10" s="360"/>
      <c r="EX10" s="360"/>
      <c r="EY10" s="360"/>
      <c r="EZ10" s="360"/>
      <c r="FA10" s="360"/>
      <c r="FB10" s="360"/>
      <c r="FC10" s="360"/>
      <c r="FD10" s="360"/>
      <c r="FE10" s="360"/>
      <c r="FF10" s="360"/>
      <c r="FG10" s="360"/>
      <c r="FH10" s="360"/>
      <c r="FI10" s="360"/>
      <c r="FJ10" s="360"/>
      <c r="FK10" s="360"/>
      <c r="FL10" s="360"/>
      <c r="FM10" s="360"/>
      <c r="FN10" s="360"/>
      <c r="FO10" s="360"/>
      <c r="FP10" s="360"/>
      <c r="FQ10" s="360"/>
      <c r="FR10" s="360"/>
      <c r="FS10" s="360"/>
      <c r="FT10" s="360"/>
      <c r="FU10" s="360"/>
      <c r="FV10" s="360"/>
      <c r="FW10" s="360"/>
      <c r="FX10" s="360"/>
      <c r="FY10" s="360"/>
      <c r="FZ10" s="360"/>
      <c r="GA10" s="360"/>
      <c r="GB10" s="360"/>
      <c r="GC10" s="360"/>
      <c r="GD10" s="360"/>
      <c r="GE10" s="360"/>
      <c r="GF10" s="360"/>
      <c r="GG10" s="360"/>
      <c r="GH10" s="360"/>
      <c r="GI10" s="360"/>
      <c r="GJ10" s="360"/>
      <c r="GK10" s="360"/>
      <c r="GL10" s="360"/>
      <c r="GM10" s="360"/>
      <c r="GN10" s="360"/>
      <c r="GO10" s="360"/>
      <c r="GP10" s="360"/>
      <c r="GQ10" s="360"/>
      <c r="GR10" s="360"/>
      <c r="GS10" s="360"/>
      <c r="GT10" s="360"/>
      <c r="GU10" s="360"/>
      <c r="GV10" s="360"/>
      <c r="GW10" s="360"/>
      <c r="GX10" s="360"/>
      <c r="GY10" s="360"/>
      <c r="GZ10" s="360"/>
      <c r="HA10" s="360"/>
      <c r="HB10" s="360"/>
      <c r="HC10" s="360"/>
      <c r="HD10" s="360"/>
      <c r="HE10" s="360"/>
      <c r="HF10" s="360"/>
      <c r="HG10" s="360"/>
      <c r="HH10" s="360"/>
      <c r="HI10" s="360"/>
      <c r="HJ10" s="360"/>
      <c r="HK10" s="360"/>
      <c r="HL10" s="360"/>
      <c r="HM10" s="360"/>
      <c r="HN10" s="360"/>
      <c r="HO10" s="360"/>
      <c r="HP10" s="360"/>
      <c r="HQ10" s="360"/>
      <c r="HR10" s="360"/>
      <c r="HS10" s="360"/>
      <c r="HT10" s="360"/>
      <c r="HU10" s="360"/>
      <c r="HV10" s="360"/>
      <c r="HW10" s="360"/>
      <c r="HX10" s="360"/>
      <c r="HY10" s="360"/>
      <c r="HZ10" s="360"/>
      <c r="IA10" s="360"/>
      <c r="IB10" s="360"/>
      <c r="IC10" s="360"/>
      <c r="ID10" s="360"/>
      <c r="IE10" s="360"/>
      <c r="IF10" s="360"/>
      <c r="IG10" s="360"/>
      <c r="IH10" s="360"/>
      <c r="II10" s="360"/>
      <c r="IJ10" s="360"/>
      <c r="IK10" s="360"/>
      <c r="IL10" s="360"/>
      <c r="IM10" s="360"/>
      <c r="IN10" s="360"/>
      <c r="IO10" s="360"/>
      <c r="IP10" s="360"/>
      <c r="IQ10" s="360"/>
      <c r="IR10" s="360"/>
      <c r="IS10" s="360"/>
      <c r="IT10" s="360"/>
    </row>
    <row r="11" spans="1:254" s="322" customFormat="1" ht="18.75" customHeight="1">
      <c r="A11" s="360"/>
      <c r="B11" s="361" t="s">
        <v>1245</v>
      </c>
      <c r="C11" s="369">
        <v>180</v>
      </c>
      <c r="D11" s="370"/>
      <c r="E11" s="371">
        <f>'Est. Ing.'!C10</f>
        <v>0</v>
      </c>
      <c r="F11" s="362">
        <f t="shared" si="0"/>
        <v>-1</v>
      </c>
      <c r="G11" s="360"/>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c r="AE11" s="360"/>
      <c r="AF11" s="360"/>
      <c r="AG11" s="360"/>
      <c r="AH11" s="360"/>
      <c r="AI11" s="360"/>
      <c r="AJ11" s="360"/>
      <c r="AK11" s="360"/>
      <c r="AL11" s="360"/>
      <c r="AM11" s="360"/>
      <c r="AN11" s="360"/>
      <c r="AO11" s="360"/>
      <c r="AP11" s="360"/>
      <c r="AQ11" s="360"/>
      <c r="AR11" s="360"/>
      <c r="AS11" s="360"/>
      <c r="AT11" s="360"/>
      <c r="AU11" s="360"/>
      <c r="AV11" s="360"/>
      <c r="AW11" s="360"/>
      <c r="AX11" s="360"/>
      <c r="AY11" s="360"/>
      <c r="AZ11" s="360"/>
      <c r="BA11" s="360"/>
      <c r="BB11" s="360"/>
      <c r="BC11" s="360"/>
      <c r="BD11" s="360"/>
      <c r="BE11" s="360"/>
      <c r="BF11" s="360"/>
      <c r="BG11" s="360"/>
      <c r="BH11" s="360"/>
      <c r="BI11" s="360"/>
      <c r="BJ11" s="360"/>
      <c r="BK11" s="360"/>
      <c r="BL11" s="360"/>
      <c r="BM11" s="360"/>
      <c r="BN11" s="360"/>
      <c r="BO11" s="360"/>
      <c r="BP11" s="360"/>
      <c r="BQ11" s="360"/>
      <c r="BR11" s="360"/>
      <c r="BS11" s="360"/>
      <c r="BT11" s="360"/>
      <c r="BU11" s="360"/>
      <c r="BV11" s="360"/>
      <c r="BW11" s="360"/>
      <c r="BX11" s="360"/>
      <c r="BY11" s="360"/>
      <c r="BZ11" s="360"/>
      <c r="CA11" s="360"/>
      <c r="CB11" s="360"/>
      <c r="CC11" s="360"/>
      <c r="CD11" s="360"/>
      <c r="CE11" s="360"/>
      <c r="CF11" s="360"/>
      <c r="CG11" s="360"/>
      <c r="CH11" s="360"/>
      <c r="CI11" s="360"/>
      <c r="CJ11" s="360"/>
      <c r="CK11" s="360"/>
      <c r="CL11" s="360"/>
      <c r="CM11" s="360"/>
      <c r="CN11" s="360"/>
      <c r="CO11" s="360"/>
      <c r="CP11" s="360"/>
      <c r="CQ11" s="360"/>
      <c r="CR11" s="360"/>
      <c r="CS11" s="360"/>
      <c r="CT11" s="360"/>
      <c r="CU11" s="360"/>
      <c r="CV11" s="360"/>
      <c r="CW11" s="360"/>
      <c r="CX11" s="360"/>
      <c r="CY11" s="360"/>
      <c r="CZ11" s="360"/>
      <c r="DA11" s="360"/>
      <c r="DB11" s="360"/>
      <c r="DC11" s="360"/>
      <c r="DD11" s="360"/>
      <c r="DE11" s="360"/>
      <c r="DF11" s="360"/>
      <c r="DG11" s="360"/>
      <c r="DH11" s="360"/>
      <c r="DI11" s="360"/>
      <c r="DJ11" s="360"/>
      <c r="DK11" s="360"/>
      <c r="DL11" s="360"/>
      <c r="DM11" s="360"/>
      <c r="DN11" s="360"/>
      <c r="DO11" s="360"/>
      <c r="DP11" s="360"/>
      <c r="DQ11" s="360"/>
      <c r="DR11" s="360"/>
      <c r="DS11" s="360"/>
      <c r="DT11" s="360"/>
      <c r="DU11" s="360"/>
      <c r="DV11" s="360"/>
      <c r="DW11" s="360"/>
      <c r="DX11" s="360"/>
      <c r="DY11" s="360"/>
      <c r="DZ11" s="360"/>
      <c r="EA11" s="360"/>
      <c r="EB11" s="360"/>
      <c r="EC11" s="360"/>
      <c r="ED11" s="360"/>
      <c r="EE11" s="360"/>
      <c r="EF11" s="360"/>
      <c r="EG11" s="360"/>
      <c r="EH11" s="360"/>
      <c r="EI11" s="360"/>
      <c r="EJ11" s="360"/>
      <c r="EK11" s="360"/>
      <c r="EL11" s="360"/>
      <c r="EM11" s="360"/>
      <c r="EN11" s="360"/>
      <c r="EO11" s="360"/>
      <c r="EP11" s="360"/>
      <c r="EQ11" s="360"/>
      <c r="ER11" s="360"/>
      <c r="ES11" s="360"/>
      <c r="ET11" s="360"/>
      <c r="EU11" s="360"/>
      <c r="EV11" s="360"/>
      <c r="EW11" s="360"/>
      <c r="EX11" s="360"/>
      <c r="EY11" s="360"/>
      <c r="EZ11" s="360"/>
      <c r="FA11" s="360"/>
      <c r="FB11" s="360"/>
      <c r="FC11" s="360"/>
      <c r="FD11" s="360"/>
      <c r="FE11" s="360"/>
      <c r="FF11" s="360"/>
      <c r="FG11" s="360"/>
      <c r="FH11" s="360"/>
      <c r="FI11" s="360"/>
      <c r="FJ11" s="360"/>
      <c r="FK11" s="360"/>
      <c r="FL11" s="360"/>
      <c r="FM11" s="360"/>
      <c r="FN11" s="360"/>
      <c r="FO11" s="360"/>
      <c r="FP11" s="360"/>
      <c r="FQ11" s="360"/>
      <c r="FR11" s="360"/>
      <c r="FS11" s="360"/>
      <c r="FT11" s="360"/>
      <c r="FU11" s="360"/>
      <c r="FV11" s="360"/>
      <c r="FW11" s="360"/>
      <c r="FX11" s="360"/>
      <c r="FY11" s="360"/>
      <c r="FZ11" s="360"/>
      <c r="GA11" s="360"/>
      <c r="GB11" s="360"/>
      <c r="GC11" s="360"/>
      <c r="GD11" s="360"/>
      <c r="GE11" s="360"/>
      <c r="GF11" s="360"/>
      <c r="GG11" s="360"/>
      <c r="GH11" s="360"/>
      <c r="GI11" s="360"/>
      <c r="GJ11" s="360"/>
      <c r="GK11" s="360"/>
      <c r="GL11" s="360"/>
      <c r="GM11" s="360"/>
      <c r="GN11" s="360"/>
      <c r="GO11" s="360"/>
      <c r="GP11" s="360"/>
      <c r="GQ11" s="360"/>
      <c r="GR11" s="360"/>
      <c r="GS11" s="360"/>
      <c r="GT11" s="360"/>
      <c r="GU11" s="360"/>
      <c r="GV11" s="360"/>
      <c r="GW11" s="360"/>
      <c r="GX11" s="360"/>
      <c r="GY11" s="360"/>
      <c r="GZ11" s="360"/>
      <c r="HA11" s="360"/>
      <c r="HB11" s="360"/>
      <c r="HC11" s="360"/>
      <c r="HD11" s="360"/>
      <c r="HE11" s="360"/>
      <c r="HF11" s="360"/>
      <c r="HG11" s="360"/>
      <c r="HH11" s="360"/>
      <c r="HI11" s="360"/>
      <c r="HJ11" s="360"/>
      <c r="HK11" s="360"/>
      <c r="HL11" s="360"/>
      <c r="HM11" s="360"/>
      <c r="HN11" s="360"/>
      <c r="HO11" s="360"/>
      <c r="HP11" s="360"/>
      <c r="HQ11" s="360"/>
      <c r="HR11" s="360"/>
      <c r="HS11" s="360"/>
      <c r="HT11" s="360"/>
      <c r="HU11" s="360"/>
      <c r="HV11" s="360"/>
      <c r="HW11" s="360"/>
      <c r="HX11" s="360"/>
      <c r="HY11" s="360"/>
      <c r="HZ11" s="360"/>
      <c r="IA11" s="360"/>
      <c r="IB11" s="360"/>
      <c r="IC11" s="360"/>
      <c r="ID11" s="360"/>
      <c r="IE11" s="360"/>
      <c r="IF11" s="360"/>
      <c r="IG11" s="360"/>
      <c r="IH11" s="360"/>
      <c r="II11" s="360"/>
      <c r="IJ11" s="360"/>
      <c r="IK11" s="360"/>
      <c r="IL11" s="360"/>
      <c r="IM11" s="360"/>
      <c r="IN11" s="360"/>
      <c r="IO11" s="360"/>
      <c r="IP11" s="360"/>
      <c r="IQ11" s="360"/>
      <c r="IR11" s="360"/>
      <c r="IS11" s="360"/>
      <c r="IT11" s="360"/>
    </row>
    <row r="12" spans="1:254" s="322" customFormat="1" ht="18.75" customHeight="1">
      <c r="A12" s="360"/>
      <c r="B12" s="361" t="s">
        <v>263</v>
      </c>
      <c r="C12" s="369">
        <v>32263008</v>
      </c>
      <c r="D12" s="370"/>
      <c r="E12" s="371">
        <f>'Est. Ing.'!C11</f>
        <v>36575305</v>
      </c>
      <c r="F12" s="362">
        <f t="shared" si="0"/>
        <v>0.13366072376140492</v>
      </c>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0"/>
      <c r="AM12" s="360"/>
      <c r="AN12" s="360"/>
      <c r="AO12" s="360"/>
      <c r="AP12" s="360"/>
      <c r="AQ12" s="360"/>
      <c r="AR12" s="360"/>
      <c r="AS12" s="360"/>
      <c r="AT12" s="360"/>
      <c r="AU12" s="360"/>
      <c r="AV12" s="360"/>
      <c r="AW12" s="360"/>
      <c r="AX12" s="360"/>
      <c r="AY12" s="360"/>
      <c r="AZ12" s="360"/>
      <c r="BA12" s="360"/>
      <c r="BB12" s="360"/>
      <c r="BC12" s="360"/>
      <c r="BD12" s="360"/>
      <c r="BE12" s="360"/>
      <c r="BF12" s="360"/>
      <c r="BG12" s="360"/>
      <c r="BH12" s="360"/>
      <c r="BI12" s="360"/>
      <c r="BJ12" s="360"/>
      <c r="BK12" s="360"/>
      <c r="BL12" s="360"/>
      <c r="BM12" s="360"/>
      <c r="BN12" s="360"/>
      <c r="BO12" s="360"/>
      <c r="BP12" s="360"/>
      <c r="BQ12" s="360"/>
      <c r="BR12" s="360"/>
      <c r="BS12" s="360"/>
      <c r="BT12" s="360"/>
      <c r="BU12" s="360"/>
      <c r="BV12" s="360"/>
      <c r="BW12" s="360"/>
      <c r="BX12" s="360"/>
      <c r="BY12" s="360"/>
      <c r="BZ12" s="360"/>
      <c r="CA12" s="360"/>
      <c r="CB12" s="360"/>
      <c r="CC12" s="360"/>
      <c r="CD12" s="360"/>
      <c r="CE12" s="360"/>
      <c r="CF12" s="360"/>
      <c r="CG12" s="360"/>
      <c r="CH12" s="360"/>
      <c r="CI12" s="360"/>
      <c r="CJ12" s="360"/>
      <c r="CK12" s="360"/>
      <c r="CL12" s="360"/>
      <c r="CM12" s="360"/>
      <c r="CN12" s="360"/>
      <c r="CO12" s="360"/>
      <c r="CP12" s="360"/>
      <c r="CQ12" s="360"/>
      <c r="CR12" s="360"/>
      <c r="CS12" s="360"/>
      <c r="CT12" s="360"/>
      <c r="CU12" s="360"/>
      <c r="CV12" s="360"/>
      <c r="CW12" s="360"/>
      <c r="CX12" s="360"/>
      <c r="CY12" s="360"/>
      <c r="CZ12" s="360"/>
      <c r="DA12" s="360"/>
      <c r="DB12" s="360"/>
      <c r="DC12" s="360"/>
      <c r="DD12" s="360"/>
      <c r="DE12" s="360"/>
      <c r="DF12" s="360"/>
      <c r="DG12" s="360"/>
      <c r="DH12" s="360"/>
      <c r="DI12" s="360"/>
      <c r="DJ12" s="360"/>
      <c r="DK12" s="360"/>
      <c r="DL12" s="360"/>
      <c r="DM12" s="360"/>
      <c r="DN12" s="360"/>
      <c r="DO12" s="360"/>
      <c r="DP12" s="360"/>
      <c r="DQ12" s="360"/>
      <c r="DR12" s="360"/>
      <c r="DS12" s="360"/>
      <c r="DT12" s="360"/>
      <c r="DU12" s="360"/>
      <c r="DV12" s="360"/>
      <c r="DW12" s="360"/>
      <c r="DX12" s="360"/>
      <c r="DY12" s="360"/>
      <c r="DZ12" s="360"/>
      <c r="EA12" s="360"/>
      <c r="EB12" s="360"/>
      <c r="EC12" s="360"/>
      <c r="ED12" s="360"/>
      <c r="EE12" s="360"/>
      <c r="EF12" s="360"/>
      <c r="EG12" s="360"/>
      <c r="EH12" s="360"/>
      <c r="EI12" s="360"/>
      <c r="EJ12" s="360"/>
      <c r="EK12" s="360"/>
      <c r="EL12" s="360"/>
      <c r="EM12" s="360"/>
      <c r="EN12" s="360"/>
      <c r="EO12" s="360"/>
      <c r="EP12" s="360"/>
      <c r="EQ12" s="360"/>
      <c r="ER12" s="360"/>
      <c r="ES12" s="360"/>
      <c r="ET12" s="360"/>
      <c r="EU12" s="360"/>
      <c r="EV12" s="360"/>
      <c r="EW12" s="360"/>
      <c r="EX12" s="360"/>
      <c r="EY12" s="360"/>
      <c r="EZ12" s="360"/>
      <c r="FA12" s="360"/>
      <c r="FB12" s="360"/>
      <c r="FC12" s="360"/>
      <c r="FD12" s="360"/>
      <c r="FE12" s="360"/>
      <c r="FF12" s="360"/>
      <c r="FG12" s="360"/>
      <c r="FH12" s="360"/>
      <c r="FI12" s="360"/>
      <c r="FJ12" s="360"/>
      <c r="FK12" s="360"/>
      <c r="FL12" s="360"/>
      <c r="FM12" s="360"/>
      <c r="FN12" s="360"/>
      <c r="FO12" s="360"/>
      <c r="FP12" s="360"/>
      <c r="FQ12" s="360"/>
      <c r="FR12" s="360"/>
      <c r="FS12" s="360"/>
      <c r="FT12" s="360"/>
      <c r="FU12" s="360"/>
      <c r="FV12" s="360"/>
      <c r="FW12" s="360"/>
      <c r="FX12" s="360"/>
      <c r="FY12" s="360"/>
      <c r="FZ12" s="360"/>
      <c r="GA12" s="360"/>
      <c r="GB12" s="360"/>
      <c r="GC12" s="360"/>
      <c r="GD12" s="360"/>
      <c r="GE12" s="360"/>
      <c r="GF12" s="360"/>
      <c r="GG12" s="360"/>
      <c r="GH12" s="360"/>
      <c r="GI12" s="360"/>
      <c r="GJ12" s="360"/>
      <c r="GK12" s="360"/>
      <c r="GL12" s="360"/>
      <c r="GM12" s="360"/>
      <c r="GN12" s="360"/>
      <c r="GO12" s="360"/>
      <c r="GP12" s="360"/>
      <c r="GQ12" s="360"/>
      <c r="GR12" s="360"/>
      <c r="GS12" s="360"/>
      <c r="GT12" s="360"/>
      <c r="GU12" s="360"/>
      <c r="GV12" s="360"/>
      <c r="GW12" s="360"/>
      <c r="GX12" s="360"/>
      <c r="GY12" s="360"/>
      <c r="GZ12" s="360"/>
      <c r="HA12" s="360"/>
      <c r="HB12" s="360"/>
      <c r="HC12" s="360"/>
      <c r="HD12" s="360"/>
      <c r="HE12" s="360"/>
      <c r="HF12" s="360"/>
      <c r="HG12" s="360"/>
      <c r="HH12" s="360"/>
      <c r="HI12" s="360"/>
      <c r="HJ12" s="360"/>
      <c r="HK12" s="360"/>
      <c r="HL12" s="360"/>
      <c r="HM12" s="360"/>
      <c r="HN12" s="360"/>
      <c r="HO12" s="360"/>
      <c r="HP12" s="360"/>
      <c r="HQ12" s="360"/>
      <c r="HR12" s="360"/>
      <c r="HS12" s="360"/>
      <c r="HT12" s="360"/>
      <c r="HU12" s="360"/>
      <c r="HV12" s="360"/>
      <c r="HW12" s="360"/>
      <c r="HX12" s="360"/>
      <c r="HY12" s="360"/>
      <c r="HZ12" s="360"/>
      <c r="IA12" s="360"/>
      <c r="IB12" s="360"/>
      <c r="IC12" s="360"/>
      <c r="ID12" s="360"/>
      <c r="IE12" s="360"/>
      <c r="IF12" s="360"/>
      <c r="IG12" s="360"/>
      <c r="IH12" s="360"/>
      <c r="II12" s="360"/>
      <c r="IJ12" s="360"/>
      <c r="IK12" s="360"/>
      <c r="IL12" s="360"/>
      <c r="IM12" s="360"/>
      <c r="IN12" s="360"/>
      <c r="IO12" s="360"/>
      <c r="IP12" s="360"/>
      <c r="IQ12" s="360"/>
      <c r="IR12" s="360"/>
      <c r="IS12" s="360"/>
      <c r="IT12" s="360"/>
    </row>
    <row r="13" spans="1:254" s="322" customFormat="1" ht="18.75" customHeight="1">
      <c r="A13" s="360"/>
      <c r="B13" s="361" t="s">
        <v>361</v>
      </c>
      <c r="C13" s="369">
        <v>0</v>
      </c>
      <c r="D13" s="370"/>
      <c r="E13" s="371">
        <f>'Est. Ing.'!C12</f>
        <v>0</v>
      </c>
      <c r="F13" s="362" t="e">
        <f t="shared" si="0"/>
        <v>#DIV/0!</v>
      </c>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0"/>
      <c r="AK13" s="360"/>
      <c r="AL13" s="360"/>
      <c r="AM13" s="360"/>
      <c r="AN13" s="360"/>
      <c r="AO13" s="360"/>
      <c r="AP13" s="360"/>
      <c r="AQ13" s="360"/>
      <c r="AR13" s="360"/>
      <c r="AS13" s="360"/>
      <c r="AT13" s="360"/>
      <c r="AU13" s="360"/>
      <c r="AV13" s="360"/>
      <c r="AW13" s="360"/>
      <c r="AX13" s="360"/>
      <c r="AY13" s="360"/>
      <c r="AZ13" s="360"/>
      <c r="BA13" s="360"/>
      <c r="BB13" s="360"/>
      <c r="BC13" s="360"/>
      <c r="BD13" s="360"/>
      <c r="BE13" s="360"/>
      <c r="BF13" s="360"/>
      <c r="BG13" s="360"/>
      <c r="BH13" s="360"/>
      <c r="BI13" s="360"/>
      <c r="BJ13" s="360"/>
      <c r="BK13" s="360"/>
      <c r="BL13" s="360"/>
      <c r="BM13" s="360"/>
      <c r="BN13" s="360"/>
      <c r="BO13" s="360"/>
      <c r="BP13" s="360"/>
      <c r="BQ13" s="360"/>
      <c r="BR13" s="360"/>
      <c r="BS13" s="360"/>
      <c r="BT13" s="360"/>
      <c r="BU13" s="360"/>
      <c r="BV13" s="360"/>
      <c r="BW13" s="360"/>
      <c r="BX13" s="360"/>
      <c r="BY13" s="360"/>
      <c r="BZ13" s="360"/>
      <c r="CA13" s="360"/>
      <c r="CB13" s="360"/>
      <c r="CC13" s="360"/>
      <c r="CD13" s="360"/>
      <c r="CE13" s="360"/>
      <c r="CF13" s="360"/>
      <c r="CG13" s="360"/>
      <c r="CH13" s="360"/>
      <c r="CI13" s="360"/>
      <c r="CJ13" s="360"/>
      <c r="CK13" s="360"/>
      <c r="CL13" s="360"/>
      <c r="CM13" s="360"/>
      <c r="CN13" s="360"/>
      <c r="CO13" s="360"/>
      <c r="CP13" s="360"/>
      <c r="CQ13" s="360"/>
      <c r="CR13" s="360"/>
      <c r="CS13" s="360"/>
      <c r="CT13" s="360"/>
      <c r="CU13" s="360"/>
      <c r="CV13" s="360"/>
      <c r="CW13" s="360"/>
      <c r="CX13" s="360"/>
      <c r="CY13" s="360"/>
      <c r="CZ13" s="360"/>
      <c r="DA13" s="360"/>
      <c r="DB13" s="360"/>
      <c r="DC13" s="360"/>
      <c r="DD13" s="360"/>
      <c r="DE13" s="360"/>
      <c r="DF13" s="360"/>
      <c r="DG13" s="360"/>
      <c r="DH13" s="360"/>
      <c r="DI13" s="360"/>
      <c r="DJ13" s="360"/>
      <c r="DK13" s="360"/>
      <c r="DL13" s="360"/>
      <c r="DM13" s="360"/>
      <c r="DN13" s="360"/>
      <c r="DO13" s="360"/>
      <c r="DP13" s="360"/>
      <c r="DQ13" s="360"/>
      <c r="DR13" s="360"/>
      <c r="DS13" s="360"/>
      <c r="DT13" s="360"/>
      <c r="DU13" s="360"/>
      <c r="DV13" s="360"/>
      <c r="DW13" s="360"/>
      <c r="DX13" s="360"/>
      <c r="DY13" s="360"/>
      <c r="DZ13" s="360"/>
      <c r="EA13" s="360"/>
      <c r="EB13" s="360"/>
      <c r="EC13" s="360"/>
      <c r="ED13" s="360"/>
      <c r="EE13" s="360"/>
      <c r="EF13" s="360"/>
      <c r="EG13" s="360"/>
      <c r="EH13" s="360"/>
      <c r="EI13" s="360"/>
      <c r="EJ13" s="360"/>
      <c r="EK13" s="360"/>
      <c r="EL13" s="360"/>
      <c r="EM13" s="360"/>
      <c r="EN13" s="360"/>
      <c r="EO13" s="360"/>
      <c r="EP13" s="360"/>
      <c r="EQ13" s="360"/>
      <c r="ER13" s="360"/>
      <c r="ES13" s="360"/>
      <c r="ET13" s="360"/>
      <c r="EU13" s="360"/>
      <c r="EV13" s="360"/>
      <c r="EW13" s="360"/>
      <c r="EX13" s="360"/>
      <c r="EY13" s="360"/>
      <c r="EZ13" s="360"/>
      <c r="FA13" s="360"/>
      <c r="FB13" s="360"/>
      <c r="FC13" s="360"/>
      <c r="FD13" s="360"/>
      <c r="FE13" s="360"/>
      <c r="FF13" s="360"/>
      <c r="FG13" s="360"/>
      <c r="FH13" s="360"/>
      <c r="FI13" s="360"/>
      <c r="FJ13" s="360"/>
      <c r="FK13" s="360"/>
      <c r="FL13" s="360"/>
      <c r="FM13" s="360"/>
      <c r="FN13" s="360"/>
      <c r="FO13" s="360"/>
      <c r="FP13" s="360"/>
      <c r="FQ13" s="360"/>
      <c r="FR13" s="360"/>
      <c r="FS13" s="360"/>
      <c r="FT13" s="360"/>
      <c r="FU13" s="360"/>
      <c r="FV13" s="360"/>
      <c r="FW13" s="360"/>
      <c r="FX13" s="360"/>
      <c r="FY13" s="360"/>
      <c r="FZ13" s="360"/>
      <c r="GA13" s="360"/>
      <c r="GB13" s="360"/>
      <c r="GC13" s="360"/>
      <c r="GD13" s="360"/>
      <c r="GE13" s="360"/>
      <c r="GF13" s="360"/>
      <c r="GG13" s="360"/>
      <c r="GH13" s="360"/>
      <c r="GI13" s="360"/>
      <c r="GJ13" s="360"/>
      <c r="GK13" s="360"/>
      <c r="GL13" s="360"/>
      <c r="GM13" s="360"/>
      <c r="GN13" s="360"/>
      <c r="GO13" s="360"/>
      <c r="GP13" s="360"/>
      <c r="GQ13" s="360"/>
      <c r="GR13" s="360"/>
      <c r="GS13" s="360"/>
      <c r="GT13" s="360"/>
      <c r="GU13" s="360"/>
      <c r="GV13" s="360"/>
      <c r="GW13" s="360"/>
      <c r="GX13" s="360"/>
      <c r="GY13" s="360"/>
      <c r="GZ13" s="360"/>
      <c r="HA13" s="360"/>
      <c r="HB13" s="360"/>
      <c r="HC13" s="360"/>
      <c r="HD13" s="360"/>
      <c r="HE13" s="360"/>
      <c r="HF13" s="360"/>
      <c r="HG13" s="360"/>
      <c r="HH13" s="360"/>
      <c r="HI13" s="360"/>
      <c r="HJ13" s="360"/>
      <c r="HK13" s="360"/>
      <c r="HL13" s="360"/>
      <c r="HM13" s="360"/>
      <c r="HN13" s="360"/>
      <c r="HO13" s="360"/>
      <c r="HP13" s="360"/>
      <c r="HQ13" s="360"/>
      <c r="HR13" s="360"/>
      <c r="HS13" s="360"/>
      <c r="HT13" s="360"/>
      <c r="HU13" s="360"/>
      <c r="HV13" s="360"/>
      <c r="HW13" s="360"/>
      <c r="HX13" s="360"/>
      <c r="HY13" s="360"/>
      <c r="HZ13" s="360"/>
      <c r="IA13" s="360"/>
      <c r="IB13" s="360"/>
      <c r="IC13" s="360"/>
      <c r="ID13" s="360"/>
      <c r="IE13" s="360"/>
      <c r="IF13" s="360"/>
      <c r="IG13" s="360"/>
      <c r="IH13" s="360"/>
      <c r="II13" s="360"/>
      <c r="IJ13" s="360"/>
      <c r="IK13" s="360"/>
      <c r="IL13" s="360"/>
      <c r="IM13" s="360"/>
      <c r="IN13" s="360"/>
      <c r="IO13" s="360"/>
      <c r="IP13" s="360"/>
      <c r="IQ13" s="360"/>
      <c r="IR13" s="360"/>
      <c r="IS13" s="360"/>
      <c r="IT13" s="360"/>
    </row>
    <row r="14" spans="1:254" s="322" customFormat="1" ht="18.75" customHeight="1">
      <c r="A14" s="360"/>
      <c r="B14" s="361" t="s">
        <v>1169</v>
      </c>
      <c r="C14" s="369">
        <v>0</v>
      </c>
      <c r="D14" s="370"/>
      <c r="E14" s="371">
        <f>'Est. Ing.'!C13</f>
        <v>6249999</v>
      </c>
      <c r="F14" s="362" t="e">
        <f t="shared" si="0"/>
        <v>#DIV/0!</v>
      </c>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60"/>
      <c r="AL14" s="360"/>
      <c r="AM14" s="360"/>
      <c r="AN14" s="360"/>
      <c r="AO14" s="360"/>
      <c r="AP14" s="360"/>
      <c r="AQ14" s="360"/>
      <c r="AR14" s="360"/>
      <c r="AS14" s="360"/>
      <c r="AT14" s="360"/>
      <c r="AU14" s="360"/>
      <c r="AV14" s="360"/>
      <c r="AW14" s="360"/>
      <c r="AX14" s="360"/>
      <c r="AY14" s="360"/>
      <c r="AZ14" s="360"/>
      <c r="BA14" s="360"/>
      <c r="BB14" s="360"/>
      <c r="BC14" s="360"/>
      <c r="BD14" s="360"/>
      <c r="BE14" s="360"/>
      <c r="BF14" s="360"/>
      <c r="BG14" s="360"/>
      <c r="BH14" s="360"/>
      <c r="BI14" s="360"/>
      <c r="BJ14" s="360"/>
      <c r="BK14" s="360"/>
      <c r="BL14" s="360"/>
      <c r="BM14" s="360"/>
      <c r="BN14" s="360"/>
      <c r="BO14" s="360"/>
      <c r="BP14" s="360"/>
      <c r="BQ14" s="360"/>
      <c r="BR14" s="360"/>
      <c r="BS14" s="360"/>
      <c r="BT14" s="360"/>
      <c r="BU14" s="360"/>
      <c r="BV14" s="360"/>
      <c r="BW14" s="360"/>
      <c r="BX14" s="360"/>
      <c r="BY14" s="360"/>
      <c r="BZ14" s="360"/>
      <c r="CA14" s="360"/>
      <c r="CB14" s="360"/>
      <c r="CC14" s="360"/>
      <c r="CD14" s="360"/>
      <c r="CE14" s="360"/>
      <c r="CF14" s="360"/>
      <c r="CG14" s="360"/>
      <c r="CH14" s="360"/>
      <c r="CI14" s="360"/>
      <c r="CJ14" s="360"/>
      <c r="CK14" s="360"/>
      <c r="CL14" s="360"/>
      <c r="CM14" s="360"/>
      <c r="CN14" s="360"/>
      <c r="CO14" s="360"/>
      <c r="CP14" s="360"/>
      <c r="CQ14" s="360"/>
      <c r="CR14" s="360"/>
      <c r="CS14" s="360"/>
      <c r="CT14" s="360"/>
      <c r="CU14" s="360"/>
      <c r="CV14" s="360"/>
      <c r="CW14" s="360"/>
      <c r="CX14" s="360"/>
      <c r="CY14" s="360"/>
      <c r="CZ14" s="360"/>
      <c r="DA14" s="360"/>
      <c r="DB14" s="360"/>
      <c r="DC14" s="360"/>
      <c r="DD14" s="360"/>
      <c r="DE14" s="360"/>
      <c r="DF14" s="360"/>
      <c r="DG14" s="360"/>
      <c r="DH14" s="360"/>
      <c r="DI14" s="360"/>
      <c r="DJ14" s="360"/>
      <c r="DK14" s="360"/>
      <c r="DL14" s="360"/>
      <c r="DM14" s="360"/>
      <c r="DN14" s="360"/>
      <c r="DO14" s="360"/>
      <c r="DP14" s="360"/>
      <c r="DQ14" s="360"/>
      <c r="DR14" s="360"/>
      <c r="DS14" s="360"/>
      <c r="DT14" s="360"/>
      <c r="DU14" s="360"/>
      <c r="DV14" s="360"/>
      <c r="DW14" s="360"/>
      <c r="DX14" s="360"/>
      <c r="DY14" s="360"/>
      <c r="DZ14" s="360"/>
      <c r="EA14" s="360"/>
      <c r="EB14" s="360"/>
      <c r="EC14" s="360"/>
      <c r="ED14" s="360"/>
      <c r="EE14" s="360"/>
      <c r="EF14" s="360"/>
      <c r="EG14" s="360"/>
      <c r="EH14" s="360"/>
      <c r="EI14" s="360"/>
      <c r="EJ14" s="360"/>
      <c r="EK14" s="360"/>
      <c r="EL14" s="360"/>
      <c r="EM14" s="360"/>
      <c r="EN14" s="360"/>
      <c r="EO14" s="360"/>
      <c r="EP14" s="360"/>
      <c r="EQ14" s="360"/>
      <c r="ER14" s="360"/>
      <c r="ES14" s="360"/>
      <c r="ET14" s="360"/>
      <c r="EU14" s="360"/>
      <c r="EV14" s="360"/>
      <c r="EW14" s="360"/>
      <c r="EX14" s="360"/>
      <c r="EY14" s="360"/>
      <c r="EZ14" s="360"/>
      <c r="FA14" s="360"/>
      <c r="FB14" s="360"/>
      <c r="FC14" s="360"/>
      <c r="FD14" s="360"/>
      <c r="FE14" s="360"/>
      <c r="FF14" s="360"/>
      <c r="FG14" s="360"/>
      <c r="FH14" s="360"/>
      <c r="FI14" s="360"/>
      <c r="FJ14" s="360"/>
      <c r="FK14" s="360"/>
      <c r="FL14" s="360"/>
      <c r="FM14" s="360"/>
      <c r="FN14" s="360"/>
      <c r="FO14" s="360"/>
      <c r="FP14" s="360"/>
      <c r="FQ14" s="360"/>
      <c r="FR14" s="360"/>
      <c r="FS14" s="360"/>
      <c r="FT14" s="360"/>
      <c r="FU14" s="360"/>
      <c r="FV14" s="360"/>
      <c r="FW14" s="360"/>
      <c r="FX14" s="360"/>
      <c r="FY14" s="360"/>
      <c r="FZ14" s="360"/>
      <c r="GA14" s="360"/>
      <c r="GB14" s="360"/>
      <c r="GC14" s="360"/>
      <c r="GD14" s="360"/>
      <c r="GE14" s="360"/>
      <c r="GF14" s="360"/>
      <c r="GG14" s="360"/>
      <c r="GH14" s="360"/>
      <c r="GI14" s="360"/>
      <c r="GJ14" s="360"/>
      <c r="GK14" s="360"/>
      <c r="GL14" s="360"/>
      <c r="GM14" s="360"/>
      <c r="GN14" s="360"/>
      <c r="GO14" s="360"/>
      <c r="GP14" s="360"/>
      <c r="GQ14" s="360"/>
      <c r="GR14" s="360"/>
      <c r="GS14" s="360"/>
      <c r="GT14" s="360"/>
      <c r="GU14" s="360"/>
      <c r="GV14" s="360"/>
      <c r="GW14" s="360"/>
      <c r="GX14" s="360"/>
      <c r="GY14" s="360"/>
      <c r="GZ14" s="360"/>
      <c r="HA14" s="360"/>
      <c r="HB14" s="360"/>
      <c r="HC14" s="360"/>
      <c r="HD14" s="360"/>
      <c r="HE14" s="360"/>
      <c r="HF14" s="360"/>
      <c r="HG14" s="360"/>
      <c r="HH14" s="360"/>
      <c r="HI14" s="360"/>
      <c r="HJ14" s="360"/>
      <c r="HK14" s="360"/>
      <c r="HL14" s="360"/>
      <c r="HM14" s="360"/>
      <c r="HN14" s="360"/>
      <c r="HO14" s="360"/>
      <c r="HP14" s="360"/>
      <c r="HQ14" s="360"/>
      <c r="HR14" s="360"/>
      <c r="HS14" s="360"/>
      <c r="HT14" s="360"/>
      <c r="HU14" s="360"/>
      <c r="HV14" s="360"/>
      <c r="HW14" s="360"/>
      <c r="HX14" s="360"/>
      <c r="HY14" s="360"/>
      <c r="HZ14" s="360"/>
      <c r="IA14" s="360"/>
      <c r="IB14" s="360"/>
      <c r="IC14" s="360"/>
      <c r="ID14" s="360"/>
      <c r="IE14" s="360"/>
      <c r="IF14" s="360"/>
      <c r="IG14" s="360"/>
      <c r="IH14" s="360"/>
      <c r="II14" s="360"/>
      <c r="IJ14" s="360"/>
      <c r="IK14" s="360"/>
      <c r="IL14" s="360"/>
      <c r="IM14" s="360"/>
      <c r="IN14" s="360"/>
      <c r="IO14" s="360"/>
      <c r="IP14" s="360"/>
      <c r="IQ14" s="360"/>
      <c r="IR14" s="360"/>
      <c r="IS14" s="360"/>
      <c r="IT14" s="360"/>
    </row>
    <row r="15" spans="1:254" ht="15.75">
      <c r="A15" s="358"/>
      <c r="B15" s="363" t="s">
        <v>1178</v>
      </c>
      <c r="C15" s="372">
        <f>SUM(C5:C14)</f>
        <v>43570175</v>
      </c>
      <c r="D15" s="373"/>
      <c r="E15" s="384">
        <f>SUM(E4:E14)</f>
        <v>65958875</v>
      </c>
      <c r="F15" s="364">
        <f t="shared" ref="F15" si="1">(E15/C15)-1</f>
        <v>0.51385380021998994</v>
      </c>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c r="BP15" s="358"/>
      <c r="BQ15" s="358"/>
      <c r="BR15" s="358"/>
      <c r="BS15" s="358"/>
      <c r="BT15" s="358"/>
      <c r="BU15" s="358"/>
      <c r="BV15" s="358"/>
      <c r="BW15" s="358"/>
      <c r="BX15" s="358"/>
      <c r="BY15" s="358"/>
      <c r="BZ15" s="358"/>
      <c r="CA15" s="358"/>
      <c r="CB15" s="358"/>
      <c r="CC15" s="358"/>
      <c r="CD15" s="358"/>
      <c r="CE15" s="358"/>
      <c r="CF15" s="358"/>
      <c r="CG15" s="358"/>
      <c r="CH15" s="358"/>
      <c r="CI15" s="358"/>
      <c r="CJ15" s="358"/>
      <c r="CK15" s="358"/>
      <c r="CL15" s="358"/>
      <c r="CM15" s="358"/>
      <c r="CN15" s="358"/>
      <c r="CO15" s="358"/>
      <c r="CP15" s="358"/>
      <c r="CQ15" s="358"/>
      <c r="CR15" s="358"/>
      <c r="CS15" s="358"/>
      <c r="CT15" s="358"/>
      <c r="CU15" s="358"/>
      <c r="CV15" s="358"/>
      <c r="CW15" s="358"/>
      <c r="CX15" s="358"/>
      <c r="CY15" s="358"/>
      <c r="CZ15" s="358"/>
      <c r="DA15" s="358"/>
      <c r="DB15" s="358"/>
      <c r="DC15" s="358"/>
      <c r="DD15" s="358"/>
      <c r="DE15" s="358"/>
      <c r="DF15" s="358"/>
      <c r="DG15" s="358"/>
      <c r="DH15" s="358"/>
      <c r="DI15" s="358"/>
      <c r="DJ15" s="358"/>
      <c r="DK15" s="358"/>
      <c r="DL15" s="358"/>
      <c r="DM15" s="358"/>
      <c r="DN15" s="358"/>
      <c r="DO15" s="358"/>
      <c r="DP15" s="358"/>
      <c r="DQ15" s="358"/>
      <c r="DR15" s="358"/>
      <c r="DS15" s="358"/>
      <c r="DT15" s="358"/>
      <c r="DU15" s="358"/>
      <c r="DV15" s="358"/>
      <c r="DW15" s="358"/>
      <c r="DX15" s="358"/>
      <c r="DY15" s="358"/>
      <c r="DZ15" s="358"/>
      <c r="EA15" s="358"/>
      <c r="EB15" s="358"/>
      <c r="EC15" s="358"/>
      <c r="ED15" s="358"/>
      <c r="EE15" s="358"/>
      <c r="EF15" s="358"/>
      <c r="EG15" s="358"/>
      <c r="EH15" s="358"/>
      <c r="EI15" s="358"/>
      <c r="EJ15" s="358"/>
      <c r="EK15" s="358"/>
      <c r="EL15" s="358"/>
      <c r="EM15" s="358"/>
      <c r="EN15" s="358"/>
      <c r="EO15" s="358"/>
      <c r="EP15" s="358"/>
      <c r="EQ15" s="358"/>
      <c r="ER15" s="358"/>
      <c r="ES15" s="358"/>
      <c r="ET15" s="358"/>
      <c r="EU15" s="358"/>
      <c r="EV15" s="358"/>
      <c r="EW15" s="358"/>
      <c r="EX15" s="358"/>
      <c r="EY15" s="358"/>
      <c r="EZ15" s="358"/>
      <c r="FA15" s="358"/>
      <c r="FB15" s="358"/>
      <c r="FC15" s="358"/>
      <c r="FD15" s="358"/>
      <c r="FE15" s="358"/>
      <c r="FF15" s="358"/>
      <c r="FG15" s="358"/>
      <c r="FH15" s="358"/>
      <c r="FI15" s="358"/>
      <c r="FJ15" s="358"/>
      <c r="FK15" s="358"/>
      <c r="FL15" s="358"/>
      <c r="FM15" s="358"/>
      <c r="FN15" s="358"/>
      <c r="FO15" s="358"/>
      <c r="FP15" s="358"/>
      <c r="FQ15" s="358"/>
      <c r="FR15" s="358"/>
      <c r="FS15" s="358"/>
      <c r="FT15" s="358"/>
      <c r="FU15" s="358"/>
      <c r="FV15" s="358"/>
      <c r="FW15" s="358"/>
      <c r="FX15" s="358"/>
      <c r="FY15" s="358"/>
      <c r="FZ15" s="358"/>
      <c r="GA15" s="358"/>
      <c r="GB15" s="358"/>
      <c r="GC15" s="358"/>
      <c r="GD15" s="358"/>
      <c r="GE15" s="358"/>
      <c r="GF15" s="358"/>
      <c r="GG15" s="358"/>
      <c r="GH15" s="358"/>
      <c r="GI15" s="358"/>
      <c r="GJ15" s="358"/>
      <c r="GK15" s="358"/>
      <c r="GL15" s="358"/>
      <c r="GM15" s="358"/>
      <c r="GN15" s="358"/>
      <c r="GO15" s="358"/>
      <c r="GP15" s="358"/>
      <c r="GQ15" s="358"/>
      <c r="GR15" s="358"/>
      <c r="GS15" s="358"/>
      <c r="GT15" s="358"/>
      <c r="GU15" s="358"/>
      <c r="GV15" s="358"/>
      <c r="GW15" s="358"/>
      <c r="GX15" s="358"/>
      <c r="GY15" s="358"/>
      <c r="GZ15" s="358"/>
      <c r="HA15" s="358"/>
      <c r="HB15" s="358"/>
      <c r="HC15" s="358"/>
      <c r="HD15" s="358"/>
      <c r="HE15" s="358"/>
      <c r="HF15" s="358"/>
      <c r="HG15" s="358"/>
      <c r="HH15" s="358"/>
      <c r="HI15" s="358"/>
      <c r="HJ15" s="358"/>
      <c r="HK15" s="358"/>
      <c r="HL15" s="358"/>
      <c r="HM15" s="358"/>
      <c r="HN15" s="358"/>
      <c r="HO15" s="358"/>
      <c r="HP15" s="358"/>
      <c r="HQ15" s="358"/>
      <c r="HR15" s="358"/>
      <c r="HS15" s="358"/>
      <c r="HT15" s="358"/>
      <c r="HU15" s="358"/>
      <c r="HV15" s="358"/>
      <c r="HW15" s="358"/>
      <c r="HX15" s="358"/>
      <c r="HY15" s="358"/>
      <c r="HZ15" s="358"/>
      <c r="IA15" s="358"/>
      <c r="IB15" s="358"/>
      <c r="IC15" s="358"/>
      <c r="ID15" s="358"/>
      <c r="IE15" s="358"/>
      <c r="IF15" s="358"/>
      <c r="IG15" s="358"/>
      <c r="IH15" s="358"/>
      <c r="II15" s="358"/>
      <c r="IJ15" s="358"/>
      <c r="IK15" s="358"/>
      <c r="IL15" s="358"/>
      <c r="IM15" s="358"/>
      <c r="IN15" s="358"/>
      <c r="IO15" s="358"/>
      <c r="IP15" s="358"/>
      <c r="IQ15" s="358"/>
      <c r="IR15" s="358"/>
      <c r="IS15" s="358"/>
      <c r="IT15" s="358"/>
    </row>
    <row r="16" spans="1:254" ht="23.25">
      <c r="A16" s="358"/>
      <c r="B16" s="529" t="s">
        <v>1340</v>
      </c>
      <c r="C16" s="529"/>
      <c r="D16" s="529"/>
      <c r="E16" s="529"/>
      <c r="F16" s="529"/>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BV16" s="358"/>
      <c r="BW16" s="358"/>
      <c r="BX16" s="358"/>
      <c r="BY16" s="358"/>
      <c r="BZ16" s="358"/>
      <c r="CA16" s="358"/>
      <c r="CB16" s="358"/>
      <c r="CC16" s="358"/>
      <c r="CD16" s="358"/>
      <c r="CE16" s="358"/>
      <c r="CF16" s="358"/>
      <c r="CG16" s="358"/>
      <c r="CH16" s="358"/>
      <c r="CI16" s="358"/>
      <c r="CJ16" s="358"/>
      <c r="CK16" s="358"/>
      <c r="CL16" s="358"/>
      <c r="CM16" s="358"/>
      <c r="CN16" s="358"/>
      <c r="CO16" s="358"/>
      <c r="CP16" s="358"/>
      <c r="CQ16" s="358"/>
      <c r="CR16" s="358"/>
      <c r="CS16" s="358"/>
      <c r="CT16" s="358"/>
      <c r="CU16" s="358"/>
      <c r="CV16" s="358"/>
      <c r="CW16" s="358"/>
      <c r="CX16" s="358"/>
      <c r="CY16" s="358"/>
      <c r="CZ16" s="358"/>
      <c r="DA16" s="358"/>
      <c r="DB16" s="358"/>
      <c r="DC16" s="358"/>
      <c r="DD16" s="358"/>
      <c r="DE16" s="358"/>
      <c r="DF16" s="358"/>
      <c r="DG16" s="358"/>
      <c r="DH16" s="358"/>
      <c r="DI16" s="358"/>
      <c r="DJ16" s="358"/>
      <c r="DK16" s="358"/>
      <c r="DL16" s="358"/>
      <c r="DM16" s="358"/>
      <c r="DN16" s="358"/>
      <c r="DO16" s="358"/>
      <c r="DP16" s="358"/>
      <c r="DQ16" s="358"/>
      <c r="DR16" s="358"/>
      <c r="DS16" s="358"/>
      <c r="DT16" s="358"/>
      <c r="DU16" s="358"/>
      <c r="DV16" s="358"/>
      <c r="DW16" s="358"/>
      <c r="DX16" s="358"/>
      <c r="DY16" s="358"/>
      <c r="DZ16" s="358"/>
      <c r="EA16" s="358"/>
      <c r="EB16" s="358"/>
      <c r="EC16" s="358"/>
      <c r="ED16" s="358"/>
      <c r="EE16" s="358"/>
      <c r="EF16" s="358"/>
      <c r="EG16" s="358"/>
      <c r="EH16" s="358"/>
      <c r="EI16" s="358"/>
      <c r="EJ16" s="358"/>
      <c r="EK16" s="358"/>
      <c r="EL16" s="358"/>
      <c r="EM16" s="358"/>
      <c r="EN16" s="358"/>
      <c r="EO16" s="358"/>
      <c r="EP16" s="358"/>
      <c r="EQ16" s="358"/>
      <c r="ER16" s="358"/>
      <c r="ES16" s="358"/>
      <c r="ET16" s="358"/>
      <c r="EU16" s="358"/>
      <c r="EV16" s="358"/>
      <c r="EW16" s="358"/>
      <c r="EX16" s="358"/>
      <c r="EY16" s="358"/>
      <c r="EZ16" s="358"/>
      <c r="FA16" s="358"/>
      <c r="FB16" s="358"/>
      <c r="FC16" s="358"/>
      <c r="FD16" s="358"/>
      <c r="FE16" s="358"/>
      <c r="FF16" s="358"/>
      <c r="FG16" s="358"/>
      <c r="FH16" s="358"/>
      <c r="FI16" s="358"/>
      <c r="FJ16" s="358"/>
      <c r="FK16" s="358"/>
      <c r="FL16" s="358"/>
      <c r="FM16" s="358"/>
      <c r="FN16" s="358"/>
      <c r="FO16" s="358"/>
      <c r="FP16" s="358"/>
      <c r="FQ16" s="358"/>
      <c r="FR16" s="358"/>
      <c r="FS16" s="358"/>
      <c r="FT16" s="358"/>
      <c r="FU16" s="358"/>
      <c r="FV16" s="358"/>
      <c r="FW16" s="358"/>
      <c r="FX16" s="358"/>
      <c r="FY16" s="358"/>
      <c r="FZ16" s="358"/>
      <c r="GA16" s="358"/>
      <c r="GB16" s="358"/>
      <c r="GC16" s="358"/>
      <c r="GD16" s="358"/>
      <c r="GE16" s="358"/>
      <c r="GF16" s="358"/>
      <c r="GG16" s="358"/>
      <c r="GH16" s="358"/>
      <c r="GI16" s="358"/>
      <c r="GJ16" s="358"/>
      <c r="GK16" s="358"/>
      <c r="GL16" s="358"/>
      <c r="GM16" s="358"/>
      <c r="GN16" s="358"/>
      <c r="GO16" s="358"/>
      <c r="GP16" s="358"/>
      <c r="GQ16" s="358"/>
      <c r="GR16" s="358"/>
      <c r="GS16" s="358"/>
      <c r="GT16" s="358"/>
      <c r="GU16" s="358"/>
      <c r="GV16" s="358"/>
      <c r="GW16" s="358"/>
      <c r="GX16" s="358"/>
      <c r="GY16" s="358"/>
      <c r="GZ16" s="358"/>
      <c r="HA16" s="358"/>
      <c r="HB16" s="358"/>
      <c r="HC16" s="358"/>
      <c r="HD16" s="358"/>
      <c r="HE16" s="358"/>
      <c r="HF16" s="358"/>
      <c r="HG16" s="358"/>
      <c r="HH16" s="358"/>
      <c r="HI16" s="358"/>
      <c r="HJ16" s="358"/>
      <c r="HK16" s="358"/>
      <c r="HL16" s="358"/>
      <c r="HM16" s="358"/>
      <c r="HN16" s="358"/>
      <c r="HO16" s="358"/>
      <c r="HP16" s="358"/>
      <c r="HQ16" s="358"/>
      <c r="HR16" s="358"/>
      <c r="HS16" s="358"/>
      <c r="HT16" s="358"/>
      <c r="HU16" s="358"/>
      <c r="HV16" s="358"/>
      <c r="HW16" s="358"/>
      <c r="HX16" s="358"/>
      <c r="HY16" s="358"/>
      <c r="HZ16" s="358"/>
      <c r="IA16" s="358"/>
      <c r="IB16" s="358"/>
      <c r="IC16" s="358"/>
      <c r="ID16" s="358"/>
      <c r="IE16" s="358"/>
      <c r="IF16" s="358"/>
      <c r="IG16" s="358"/>
      <c r="IH16" s="358"/>
      <c r="II16" s="358"/>
      <c r="IJ16" s="358"/>
      <c r="IK16" s="358"/>
      <c r="IL16" s="358"/>
      <c r="IM16" s="358"/>
      <c r="IN16" s="358"/>
      <c r="IO16" s="358"/>
      <c r="IP16" s="358"/>
      <c r="IQ16" s="358"/>
      <c r="IR16" s="358"/>
      <c r="IS16" s="358"/>
      <c r="IT16" s="358"/>
    </row>
    <row r="17" spans="1:254" s="322" customFormat="1" ht="18.75" customHeight="1">
      <c r="A17" s="360"/>
      <c r="B17" s="361" t="s">
        <v>0</v>
      </c>
      <c r="C17" s="369">
        <v>19249267</v>
      </c>
      <c r="D17" s="370"/>
      <c r="E17" s="371">
        <f>'E-OG'!P5</f>
        <v>19597774</v>
      </c>
      <c r="F17" s="362">
        <f>(E17/C17)-1</f>
        <v>1.8104949139102322E-2</v>
      </c>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0"/>
      <c r="AM17" s="360"/>
      <c r="AN17" s="360"/>
      <c r="AO17" s="360"/>
      <c r="AP17" s="360"/>
      <c r="AQ17" s="360"/>
      <c r="AR17" s="360"/>
      <c r="AS17" s="360"/>
      <c r="AT17" s="360"/>
      <c r="AU17" s="360"/>
      <c r="AV17" s="360"/>
      <c r="AW17" s="360"/>
      <c r="AX17" s="360"/>
      <c r="AY17" s="360"/>
      <c r="AZ17" s="360"/>
      <c r="BA17" s="360"/>
      <c r="BB17" s="360"/>
      <c r="BC17" s="360"/>
      <c r="BD17" s="360"/>
      <c r="BE17" s="360"/>
      <c r="BF17" s="360"/>
      <c r="BG17" s="360"/>
      <c r="BH17" s="360"/>
      <c r="BI17" s="360"/>
      <c r="BJ17" s="360"/>
      <c r="BK17" s="360"/>
      <c r="BL17" s="360"/>
      <c r="BM17" s="360"/>
      <c r="BN17" s="360"/>
      <c r="BO17" s="360"/>
      <c r="BP17" s="360"/>
      <c r="BQ17" s="360"/>
      <c r="BR17" s="360"/>
      <c r="BS17" s="360"/>
      <c r="BT17" s="360"/>
      <c r="BU17" s="360"/>
      <c r="BV17" s="360"/>
      <c r="BW17" s="360"/>
      <c r="BX17" s="360"/>
      <c r="BY17" s="360"/>
      <c r="BZ17" s="360"/>
      <c r="CA17" s="360"/>
      <c r="CB17" s="360"/>
      <c r="CC17" s="360"/>
      <c r="CD17" s="360"/>
      <c r="CE17" s="360"/>
      <c r="CF17" s="360"/>
      <c r="CG17" s="360"/>
      <c r="CH17" s="360"/>
      <c r="CI17" s="360"/>
      <c r="CJ17" s="360"/>
      <c r="CK17" s="360"/>
      <c r="CL17" s="360"/>
      <c r="CM17" s="360"/>
      <c r="CN17" s="360"/>
      <c r="CO17" s="360"/>
      <c r="CP17" s="360"/>
      <c r="CQ17" s="360"/>
      <c r="CR17" s="360"/>
      <c r="CS17" s="360"/>
      <c r="CT17" s="360"/>
      <c r="CU17" s="360"/>
      <c r="CV17" s="360"/>
      <c r="CW17" s="360"/>
      <c r="CX17" s="360"/>
      <c r="CY17" s="360"/>
      <c r="CZ17" s="360"/>
      <c r="DA17" s="360"/>
      <c r="DB17" s="360"/>
      <c r="DC17" s="360"/>
      <c r="DD17" s="360"/>
      <c r="DE17" s="360"/>
      <c r="DF17" s="360"/>
      <c r="DG17" s="360"/>
      <c r="DH17" s="360"/>
      <c r="DI17" s="360"/>
      <c r="DJ17" s="360"/>
      <c r="DK17" s="360"/>
      <c r="DL17" s="360"/>
      <c r="DM17" s="360"/>
      <c r="DN17" s="360"/>
      <c r="DO17" s="360"/>
      <c r="DP17" s="360"/>
      <c r="DQ17" s="360"/>
      <c r="DR17" s="360"/>
      <c r="DS17" s="360"/>
      <c r="DT17" s="360"/>
      <c r="DU17" s="360"/>
      <c r="DV17" s="360"/>
      <c r="DW17" s="360"/>
      <c r="DX17" s="360"/>
      <c r="DY17" s="360"/>
      <c r="DZ17" s="360"/>
      <c r="EA17" s="360"/>
      <c r="EB17" s="360"/>
      <c r="EC17" s="360"/>
      <c r="ED17" s="360"/>
      <c r="EE17" s="360"/>
      <c r="EF17" s="360"/>
      <c r="EG17" s="360"/>
      <c r="EH17" s="360"/>
      <c r="EI17" s="360"/>
      <c r="EJ17" s="360"/>
      <c r="EK17" s="360"/>
      <c r="EL17" s="360"/>
      <c r="EM17" s="360"/>
      <c r="EN17" s="360"/>
      <c r="EO17" s="360"/>
      <c r="EP17" s="360"/>
      <c r="EQ17" s="360"/>
      <c r="ER17" s="360"/>
      <c r="ES17" s="360"/>
      <c r="ET17" s="360"/>
      <c r="EU17" s="360"/>
      <c r="EV17" s="360"/>
      <c r="EW17" s="360"/>
      <c r="EX17" s="360"/>
      <c r="EY17" s="360"/>
      <c r="EZ17" s="360"/>
      <c r="FA17" s="360"/>
      <c r="FB17" s="360"/>
      <c r="FC17" s="360"/>
      <c r="FD17" s="360"/>
      <c r="FE17" s="360"/>
      <c r="FF17" s="360"/>
      <c r="FG17" s="360"/>
      <c r="FH17" s="360"/>
      <c r="FI17" s="360"/>
      <c r="FJ17" s="360"/>
      <c r="FK17" s="360"/>
      <c r="FL17" s="360"/>
      <c r="FM17" s="360"/>
      <c r="FN17" s="360"/>
      <c r="FO17" s="360"/>
      <c r="FP17" s="360"/>
      <c r="FQ17" s="360"/>
      <c r="FR17" s="360"/>
      <c r="FS17" s="360"/>
      <c r="FT17" s="360"/>
      <c r="FU17" s="360"/>
      <c r="FV17" s="360"/>
      <c r="FW17" s="360"/>
      <c r="FX17" s="360"/>
      <c r="FY17" s="360"/>
      <c r="FZ17" s="360"/>
      <c r="GA17" s="360"/>
      <c r="GB17" s="360"/>
      <c r="GC17" s="360"/>
      <c r="GD17" s="360"/>
      <c r="GE17" s="360"/>
      <c r="GF17" s="360"/>
      <c r="GG17" s="360"/>
      <c r="GH17" s="360"/>
      <c r="GI17" s="360"/>
      <c r="GJ17" s="360"/>
      <c r="GK17" s="360"/>
      <c r="GL17" s="360"/>
      <c r="GM17" s="360"/>
      <c r="GN17" s="360"/>
      <c r="GO17" s="360"/>
      <c r="GP17" s="360"/>
      <c r="GQ17" s="360"/>
      <c r="GR17" s="360"/>
      <c r="GS17" s="360"/>
      <c r="GT17" s="360"/>
      <c r="GU17" s="360"/>
      <c r="GV17" s="360"/>
      <c r="GW17" s="360"/>
      <c r="GX17" s="360"/>
      <c r="GY17" s="360"/>
      <c r="GZ17" s="360"/>
      <c r="HA17" s="360"/>
      <c r="HB17" s="360"/>
      <c r="HC17" s="360"/>
      <c r="HD17" s="360"/>
      <c r="HE17" s="360"/>
      <c r="HF17" s="360"/>
      <c r="HG17" s="360"/>
      <c r="HH17" s="360"/>
      <c r="HI17" s="360"/>
      <c r="HJ17" s="360"/>
      <c r="HK17" s="360"/>
      <c r="HL17" s="360"/>
      <c r="HM17" s="360"/>
      <c r="HN17" s="360"/>
      <c r="HO17" s="360"/>
      <c r="HP17" s="360"/>
      <c r="HQ17" s="360"/>
      <c r="HR17" s="360"/>
      <c r="HS17" s="360"/>
      <c r="HT17" s="360"/>
      <c r="HU17" s="360"/>
      <c r="HV17" s="360"/>
      <c r="HW17" s="360"/>
      <c r="HX17" s="360"/>
      <c r="HY17" s="360"/>
      <c r="HZ17" s="360"/>
      <c r="IA17" s="360"/>
      <c r="IB17" s="360"/>
      <c r="IC17" s="360"/>
      <c r="ID17" s="360"/>
      <c r="IE17" s="360"/>
      <c r="IF17" s="360"/>
      <c r="IG17" s="360"/>
      <c r="IH17" s="360"/>
      <c r="II17" s="360"/>
      <c r="IJ17" s="360"/>
      <c r="IK17" s="360"/>
      <c r="IL17" s="360"/>
      <c r="IM17" s="360"/>
      <c r="IN17" s="360"/>
      <c r="IO17" s="360"/>
      <c r="IP17" s="360"/>
      <c r="IQ17" s="360"/>
      <c r="IR17" s="360"/>
      <c r="IS17" s="360"/>
      <c r="IT17" s="360"/>
    </row>
    <row r="18" spans="1:254" s="322" customFormat="1" ht="18.75" customHeight="1">
      <c r="A18" s="360"/>
      <c r="B18" s="361" t="s">
        <v>35</v>
      </c>
      <c r="C18" s="369">
        <v>5833083</v>
      </c>
      <c r="D18" s="370"/>
      <c r="E18" s="371">
        <f>'Est. Egr.'!D4</f>
        <v>6235722</v>
      </c>
      <c r="F18" s="362">
        <f t="shared" ref="F18:F25" si="2">(E18/C18)-1</f>
        <v>6.9026790806851146E-2</v>
      </c>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0"/>
      <c r="AM18" s="360"/>
      <c r="AN18" s="360"/>
      <c r="AO18" s="360"/>
      <c r="AP18" s="360"/>
      <c r="AQ18" s="360"/>
      <c r="AR18" s="360"/>
      <c r="AS18" s="360"/>
      <c r="AT18" s="360"/>
      <c r="AU18" s="360"/>
      <c r="AV18" s="360"/>
      <c r="AW18" s="360"/>
      <c r="AX18" s="360"/>
      <c r="AY18" s="360"/>
      <c r="AZ18" s="360"/>
      <c r="BA18" s="360"/>
      <c r="BB18" s="360"/>
      <c r="BC18" s="360"/>
      <c r="BD18" s="360"/>
      <c r="BE18" s="360"/>
      <c r="BF18" s="360"/>
      <c r="BG18" s="360"/>
      <c r="BH18" s="360"/>
      <c r="BI18" s="360"/>
      <c r="BJ18" s="360"/>
      <c r="BK18" s="360"/>
      <c r="BL18" s="360"/>
      <c r="BM18" s="360"/>
      <c r="BN18" s="360"/>
      <c r="BO18" s="360"/>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60"/>
      <c r="CR18" s="360"/>
      <c r="CS18" s="360"/>
      <c r="CT18" s="360"/>
      <c r="CU18" s="360"/>
      <c r="CV18" s="360"/>
      <c r="CW18" s="360"/>
      <c r="CX18" s="360"/>
      <c r="CY18" s="360"/>
      <c r="CZ18" s="360"/>
      <c r="DA18" s="360"/>
      <c r="DB18" s="360"/>
      <c r="DC18" s="360"/>
      <c r="DD18" s="360"/>
      <c r="DE18" s="360"/>
      <c r="DF18" s="360"/>
      <c r="DG18" s="360"/>
      <c r="DH18" s="360"/>
      <c r="DI18" s="360"/>
      <c r="DJ18" s="360"/>
      <c r="DK18" s="360"/>
      <c r="DL18" s="360"/>
      <c r="DM18" s="360"/>
      <c r="DN18" s="360"/>
      <c r="DO18" s="360"/>
      <c r="DP18" s="360"/>
      <c r="DQ18" s="360"/>
      <c r="DR18" s="360"/>
      <c r="DS18" s="360"/>
      <c r="DT18" s="360"/>
      <c r="DU18" s="360"/>
      <c r="DV18" s="360"/>
      <c r="DW18" s="360"/>
      <c r="DX18" s="360"/>
      <c r="DY18" s="360"/>
      <c r="DZ18" s="360"/>
      <c r="EA18" s="360"/>
      <c r="EB18" s="360"/>
      <c r="EC18" s="360"/>
      <c r="ED18" s="360"/>
      <c r="EE18" s="360"/>
      <c r="EF18" s="360"/>
      <c r="EG18" s="360"/>
      <c r="EH18" s="360"/>
      <c r="EI18" s="360"/>
      <c r="EJ18" s="360"/>
      <c r="EK18" s="360"/>
      <c r="EL18" s="360"/>
      <c r="EM18" s="360"/>
      <c r="EN18" s="360"/>
      <c r="EO18" s="360"/>
      <c r="EP18" s="360"/>
      <c r="EQ18" s="360"/>
      <c r="ER18" s="360"/>
      <c r="ES18" s="360"/>
      <c r="ET18" s="360"/>
      <c r="EU18" s="360"/>
      <c r="EV18" s="360"/>
      <c r="EW18" s="360"/>
      <c r="EX18" s="360"/>
      <c r="EY18" s="360"/>
      <c r="EZ18" s="360"/>
      <c r="FA18" s="360"/>
      <c r="FB18" s="360"/>
      <c r="FC18" s="360"/>
      <c r="FD18" s="360"/>
      <c r="FE18" s="360"/>
      <c r="FF18" s="360"/>
      <c r="FG18" s="360"/>
      <c r="FH18" s="360"/>
      <c r="FI18" s="360"/>
      <c r="FJ18" s="360"/>
      <c r="FK18" s="360"/>
      <c r="FL18" s="360"/>
      <c r="FM18" s="360"/>
      <c r="FN18" s="360"/>
      <c r="FO18" s="360"/>
      <c r="FP18" s="360"/>
      <c r="FQ18" s="360"/>
      <c r="FR18" s="360"/>
      <c r="FS18" s="360"/>
      <c r="FT18" s="360"/>
      <c r="FU18" s="360"/>
      <c r="FV18" s="360"/>
      <c r="FW18" s="360"/>
      <c r="FX18" s="360"/>
      <c r="FY18" s="360"/>
      <c r="FZ18" s="360"/>
      <c r="GA18" s="360"/>
      <c r="GB18" s="360"/>
      <c r="GC18" s="360"/>
      <c r="GD18" s="360"/>
      <c r="GE18" s="360"/>
      <c r="GF18" s="360"/>
      <c r="GG18" s="360"/>
      <c r="GH18" s="360"/>
      <c r="GI18" s="360"/>
      <c r="GJ18" s="360"/>
      <c r="GK18" s="360"/>
      <c r="GL18" s="360"/>
      <c r="GM18" s="360"/>
      <c r="GN18" s="360"/>
      <c r="GO18" s="360"/>
      <c r="GP18" s="360"/>
      <c r="GQ18" s="360"/>
      <c r="GR18" s="360"/>
      <c r="GS18" s="360"/>
      <c r="GT18" s="360"/>
      <c r="GU18" s="360"/>
      <c r="GV18" s="360"/>
      <c r="GW18" s="360"/>
      <c r="GX18" s="360"/>
      <c r="GY18" s="360"/>
      <c r="GZ18" s="360"/>
      <c r="HA18" s="360"/>
      <c r="HB18" s="360"/>
      <c r="HC18" s="360"/>
      <c r="HD18" s="360"/>
      <c r="HE18" s="360"/>
      <c r="HF18" s="360"/>
      <c r="HG18" s="360"/>
      <c r="HH18" s="360"/>
      <c r="HI18" s="360"/>
      <c r="HJ18" s="360"/>
      <c r="HK18" s="360"/>
      <c r="HL18" s="360"/>
      <c r="HM18" s="360"/>
      <c r="HN18" s="360"/>
      <c r="HO18" s="360"/>
      <c r="HP18" s="360"/>
      <c r="HQ18" s="360"/>
      <c r="HR18" s="360"/>
      <c r="HS18" s="360"/>
      <c r="HT18" s="360"/>
      <c r="HU18" s="360"/>
      <c r="HV18" s="360"/>
      <c r="HW18" s="360"/>
      <c r="HX18" s="360"/>
      <c r="HY18" s="360"/>
      <c r="HZ18" s="360"/>
      <c r="IA18" s="360"/>
      <c r="IB18" s="360"/>
      <c r="IC18" s="360"/>
      <c r="ID18" s="360"/>
      <c r="IE18" s="360"/>
      <c r="IF18" s="360"/>
      <c r="IG18" s="360"/>
      <c r="IH18" s="360"/>
      <c r="II18" s="360"/>
      <c r="IJ18" s="360"/>
      <c r="IK18" s="360"/>
      <c r="IL18" s="360"/>
      <c r="IM18" s="360"/>
      <c r="IN18" s="360"/>
      <c r="IO18" s="360"/>
      <c r="IP18" s="360"/>
      <c r="IQ18" s="360"/>
      <c r="IR18" s="360"/>
      <c r="IS18" s="360"/>
      <c r="IT18" s="360"/>
    </row>
    <row r="19" spans="1:254" s="322" customFormat="1" ht="18.75" customHeight="1">
      <c r="A19" s="360"/>
      <c r="B19" s="361" t="s">
        <v>92</v>
      </c>
      <c r="C19" s="369">
        <v>10280974</v>
      </c>
      <c r="D19" s="370"/>
      <c r="E19" s="371">
        <f>'Est. Egr.'!D5</f>
        <v>11971505</v>
      </c>
      <c r="F19" s="362">
        <f t="shared" si="2"/>
        <v>0.16443296131280949</v>
      </c>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0"/>
      <c r="AM19" s="360"/>
      <c r="AN19" s="360"/>
      <c r="AO19" s="360"/>
      <c r="AP19" s="360"/>
      <c r="AQ19" s="360"/>
      <c r="AR19" s="360"/>
      <c r="AS19" s="360"/>
      <c r="AT19" s="360"/>
      <c r="AU19" s="360"/>
      <c r="AV19" s="360"/>
      <c r="AW19" s="360"/>
      <c r="AX19" s="360"/>
      <c r="AY19" s="360"/>
      <c r="AZ19" s="360"/>
      <c r="BA19" s="360"/>
      <c r="BB19" s="360"/>
      <c r="BC19" s="360"/>
      <c r="BD19" s="360"/>
      <c r="BE19" s="360"/>
      <c r="BF19" s="360"/>
      <c r="BG19" s="360"/>
      <c r="BH19" s="360"/>
      <c r="BI19" s="360"/>
      <c r="BJ19" s="360"/>
      <c r="BK19" s="360"/>
      <c r="BL19" s="360"/>
      <c r="BM19" s="360"/>
      <c r="BN19" s="360"/>
      <c r="BO19" s="360"/>
      <c r="BP19" s="360"/>
      <c r="BQ19" s="360"/>
      <c r="BR19" s="360"/>
      <c r="BS19" s="360"/>
      <c r="BT19" s="360"/>
      <c r="BU19" s="360"/>
      <c r="BV19" s="360"/>
      <c r="BW19" s="360"/>
      <c r="BX19" s="360"/>
      <c r="BY19" s="360"/>
      <c r="BZ19" s="360"/>
      <c r="CA19" s="360"/>
      <c r="CB19" s="360"/>
      <c r="CC19" s="360"/>
      <c r="CD19" s="360"/>
      <c r="CE19" s="360"/>
      <c r="CF19" s="360"/>
      <c r="CG19" s="360"/>
      <c r="CH19" s="360"/>
      <c r="CI19" s="360"/>
      <c r="CJ19" s="360"/>
      <c r="CK19" s="360"/>
      <c r="CL19" s="360"/>
      <c r="CM19" s="360"/>
      <c r="CN19" s="360"/>
      <c r="CO19" s="360"/>
      <c r="CP19" s="360"/>
      <c r="CQ19" s="360"/>
      <c r="CR19" s="360"/>
      <c r="CS19" s="360"/>
      <c r="CT19" s="360"/>
      <c r="CU19" s="360"/>
      <c r="CV19" s="360"/>
      <c r="CW19" s="360"/>
      <c r="CX19" s="360"/>
      <c r="CY19" s="360"/>
      <c r="CZ19" s="360"/>
      <c r="DA19" s="360"/>
      <c r="DB19" s="360"/>
      <c r="DC19" s="360"/>
      <c r="DD19" s="360"/>
      <c r="DE19" s="360"/>
      <c r="DF19" s="360"/>
      <c r="DG19" s="360"/>
      <c r="DH19" s="360"/>
      <c r="DI19" s="360"/>
      <c r="DJ19" s="360"/>
      <c r="DK19" s="360"/>
      <c r="DL19" s="360"/>
      <c r="DM19" s="360"/>
      <c r="DN19" s="360"/>
      <c r="DO19" s="360"/>
      <c r="DP19" s="360"/>
      <c r="DQ19" s="360"/>
      <c r="DR19" s="360"/>
      <c r="DS19" s="360"/>
      <c r="DT19" s="360"/>
      <c r="DU19" s="360"/>
      <c r="DV19" s="360"/>
      <c r="DW19" s="360"/>
      <c r="DX19" s="360"/>
      <c r="DY19" s="360"/>
      <c r="DZ19" s="360"/>
      <c r="EA19" s="360"/>
      <c r="EB19" s="360"/>
      <c r="EC19" s="360"/>
      <c r="ED19" s="360"/>
      <c r="EE19" s="360"/>
      <c r="EF19" s="360"/>
      <c r="EG19" s="360"/>
      <c r="EH19" s="360"/>
      <c r="EI19" s="360"/>
      <c r="EJ19" s="360"/>
      <c r="EK19" s="360"/>
      <c r="EL19" s="360"/>
      <c r="EM19" s="360"/>
      <c r="EN19" s="360"/>
      <c r="EO19" s="360"/>
      <c r="EP19" s="360"/>
      <c r="EQ19" s="360"/>
      <c r="ER19" s="360"/>
      <c r="ES19" s="360"/>
      <c r="ET19" s="360"/>
      <c r="EU19" s="360"/>
      <c r="EV19" s="360"/>
      <c r="EW19" s="360"/>
      <c r="EX19" s="360"/>
      <c r="EY19" s="360"/>
      <c r="EZ19" s="360"/>
      <c r="FA19" s="360"/>
      <c r="FB19" s="360"/>
      <c r="FC19" s="360"/>
      <c r="FD19" s="360"/>
      <c r="FE19" s="360"/>
      <c r="FF19" s="360"/>
      <c r="FG19" s="360"/>
      <c r="FH19" s="360"/>
      <c r="FI19" s="360"/>
      <c r="FJ19" s="360"/>
      <c r="FK19" s="360"/>
      <c r="FL19" s="360"/>
      <c r="FM19" s="360"/>
      <c r="FN19" s="360"/>
      <c r="FO19" s="360"/>
      <c r="FP19" s="360"/>
      <c r="FQ19" s="360"/>
      <c r="FR19" s="360"/>
      <c r="FS19" s="360"/>
      <c r="FT19" s="360"/>
      <c r="FU19" s="360"/>
      <c r="FV19" s="360"/>
      <c r="FW19" s="360"/>
      <c r="FX19" s="360"/>
      <c r="FY19" s="360"/>
      <c r="FZ19" s="360"/>
      <c r="GA19" s="360"/>
      <c r="GB19" s="360"/>
      <c r="GC19" s="360"/>
      <c r="GD19" s="360"/>
      <c r="GE19" s="360"/>
      <c r="GF19" s="360"/>
      <c r="GG19" s="360"/>
      <c r="GH19" s="360"/>
      <c r="GI19" s="360"/>
      <c r="GJ19" s="360"/>
      <c r="GK19" s="360"/>
      <c r="GL19" s="360"/>
      <c r="GM19" s="360"/>
      <c r="GN19" s="360"/>
      <c r="GO19" s="360"/>
      <c r="GP19" s="360"/>
      <c r="GQ19" s="360"/>
      <c r="GR19" s="360"/>
      <c r="GS19" s="360"/>
      <c r="GT19" s="360"/>
      <c r="GU19" s="360"/>
      <c r="GV19" s="360"/>
      <c r="GW19" s="360"/>
      <c r="GX19" s="360"/>
      <c r="GY19" s="360"/>
      <c r="GZ19" s="360"/>
      <c r="HA19" s="360"/>
      <c r="HB19" s="360"/>
      <c r="HC19" s="360"/>
      <c r="HD19" s="360"/>
      <c r="HE19" s="360"/>
      <c r="HF19" s="360"/>
      <c r="HG19" s="360"/>
      <c r="HH19" s="360"/>
      <c r="HI19" s="360"/>
      <c r="HJ19" s="360"/>
      <c r="HK19" s="360"/>
      <c r="HL19" s="360"/>
      <c r="HM19" s="360"/>
      <c r="HN19" s="360"/>
      <c r="HO19" s="360"/>
      <c r="HP19" s="360"/>
      <c r="HQ19" s="360"/>
      <c r="HR19" s="360"/>
      <c r="HS19" s="360"/>
      <c r="HT19" s="360"/>
      <c r="HU19" s="360"/>
      <c r="HV19" s="360"/>
      <c r="HW19" s="360"/>
      <c r="HX19" s="360"/>
      <c r="HY19" s="360"/>
      <c r="HZ19" s="360"/>
      <c r="IA19" s="360"/>
      <c r="IB19" s="360"/>
      <c r="IC19" s="360"/>
      <c r="ID19" s="360"/>
      <c r="IE19" s="360"/>
      <c r="IF19" s="360"/>
      <c r="IG19" s="360"/>
      <c r="IH19" s="360"/>
      <c r="II19" s="360"/>
      <c r="IJ19" s="360"/>
      <c r="IK19" s="360"/>
      <c r="IL19" s="360"/>
      <c r="IM19" s="360"/>
      <c r="IN19" s="360"/>
      <c r="IO19" s="360"/>
      <c r="IP19" s="360"/>
      <c r="IQ19" s="360"/>
      <c r="IR19" s="360"/>
      <c r="IS19" s="360"/>
      <c r="IT19" s="360"/>
    </row>
    <row r="20" spans="1:254" s="322" customFormat="1" ht="18.75" customHeight="1">
      <c r="A20" s="360"/>
      <c r="B20" s="361" t="s">
        <v>154</v>
      </c>
      <c r="C20" s="369">
        <v>3430058</v>
      </c>
      <c r="D20" s="370"/>
      <c r="E20" s="371">
        <f>'Est. Egr.'!D6</f>
        <v>3880018</v>
      </c>
      <c r="F20" s="362">
        <f t="shared" si="2"/>
        <v>0.13118145524069846</v>
      </c>
      <c r="G20" s="360"/>
      <c r="H20" s="360"/>
      <c r="I20" s="360"/>
      <c r="J20" s="360"/>
      <c r="K20" s="360"/>
      <c r="L20" s="360"/>
      <c r="M20" s="360"/>
      <c r="N20" s="360"/>
      <c r="O20" s="360"/>
      <c r="P20" s="360"/>
      <c r="Q20" s="360"/>
      <c r="R20" s="360"/>
      <c r="S20" s="360"/>
      <c r="T20" s="360"/>
      <c r="U20" s="360"/>
      <c r="V20" s="360"/>
      <c r="W20" s="360"/>
      <c r="X20" s="360"/>
      <c r="Y20" s="360"/>
      <c r="Z20" s="360"/>
      <c r="AA20" s="360"/>
      <c r="AB20" s="360"/>
      <c r="AC20" s="360"/>
      <c r="AD20" s="360"/>
      <c r="AE20" s="360"/>
      <c r="AF20" s="360"/>
      <c r="AG20" s="360"/>
      <c r="AH20" s="360"/>
      <c r="AI20" s="360"/>
      <c r="AJ20" s="360"/>
      <c r="AK20" s="360"/>
      <c r="AL20" s="360"/>
      <c r="AM20" s="360"/>
      <c r="AN20" s="360"/>
      <c r="AO20" s="360"/>
      <c r="AP20" s="360"/>
      <c r="AQ20" s="360"/>
      <c r="AR20" s="360"/>
      <c r="AS20" s="360"/>
      <c r="AT20" s="360"/>
      <c r="AU20" s="360"/>
      <c r="AV20" s="360"/>
      <c r="AW20" s="360"/>
      <c r="AX20" s="360"/>
      <c r="AY20" s="360"/>
      <c r="AZ20" s="360"/>
      <c r="BA20" s="360"/>
      <c r="BB20" s="360"/>
      <c r="BC20" s="360"/>
      <c r="BD20" s="360"/>
      <c r="BE20" s="360"/>
      <c r="BF20" s="360"/>
      <c r="BG20" s="360"/>
      <c r="BH20" s="360"/>
      <c r="BI20" s="360"/>
      <c r="BJ20" s="360"/>
      <c r="BK20" s="360"/>
      <c r="BL20" s="360"/>
      <c r="BM20" s="360"/>
      <c r="BN20" s="360"/>
      <c r="BO20" s="360"/>
      <c r="BP20" s="360"/>
      <c r="BQ20" s="360"/>
      <c r="BR20" s="360"/>
      <c r="BS20" s="360"/>
      <c r="BT20" s="360"/>
      <c r="BU20" s="360"/>
      <c r="BV20" s="360"/>
      <c r="BW20" s="360"/>
      <c r="BX20" s="360"/>
      <c r="BY20" s="360"/>
      <c r="BZ20" s="360"/>
      <c r="CA20" s="360"/>
      <c r="CB20" s="360"/>
      <c r="CC20" s="360"/>
      <c r="CD20" s="360"/>
      <c r="CE20" s="360"/>
      <c r="CF20" s="360"/>
      <c r="CG20" s="360"/>
      <c r="CH20" s="360"/>
      <c r="CI20" s="360"/>
      <c r="CJ20" s="360"/>
      <c r="CK20" s="360"/>
      <c r="CL20" s="360"/>
      <c r="CM20" s="360"/>
      <c r="CN20" s="360"/>
      <c r="CO20" s="360"/>
      <c r="CP20" s="360"/>
      <c r="CQ20" s="360"/>
      <c r="CR20" s="360"/>
      <c r="CS20" s="360"/>
      <c r="CT20" s="360"/>
      <c r="CU20" s="360"/>
      <c r="CV20" s="360"/>
      <c r="CW20" s="360"/>
      <c r="CX20" s="360"/>
      <c r="CY20" s="360"/>
      <c r="CZ20" s="360"/>
      <c r="DA20" s="360"/>
      <c r="DB20" s="360"/>
      <c r="DC20" s="360"/>
      <c r="DD20" s="360"/>
      <c r="DE20" s="360"/>
      <c r="DF20" s="360"/>
      <c r="DG20" s="360"/>
      <c r="DH20" s="360"/>
      <c r="DI20" s="360"/>
      <c r="DJ20" s="360"/>
      <c r="DK20" s="360"/>
      <c r="DL20" s="360"/>
      <c r="DM20" s="360"/>
      <c r="DN20" s="360"/>
      <c r="DO20" s="360"/>
      <c r="DP20" s="360"/>
      <c r="DQ20" s="360"/>
      <c r="DR20" s="360"/>
      <c r="DS20" s="360"/>
      <c r="DT20" s="360"/>
      <c r="DU20" s="360"/>
      <c r="DV20" s="360"/>
      <c r="DW20" s="360"/>
      <c r="DX20" s="360"/>
      <c r="DY20" s="360"/>
      <c r="DZ20" s="360"/>
      <c r="EA20" s="360"/>
      <c r="EB20" s="360"/>
      <c r="EC20" s="360"/>
      <c r="ED20" s="360"/>
      <c r="EE20" s="360"/>
      <c r="EF20" s="360"/>
      <c r="EG20" s="360"/>
      <c r="EH20" s="360"/>
      <c r="EI20" s="360"/>
      <c r="EJ20" s="360"/>
      <c r="EK20" s="360"/>
      <c r="EL20" s="360"/>
      <c r="EM20" s="360"/>
      <c r="EN20" s="360"/>
      <c r="EO20" s="360"/>
      <c r="EP20" s="360"/>
      <c r="EQ20" s="360"/>
      <c r="ER20" s="360"/>
      <c r="ES20" s="360"/>
      <c r="ET20" s="360"/>
      <c r="EU20" s="360"/>
      <c r="EV20" s="360"/>
      <c r="EW20" s="360"/>
      <c r="EX20" s="360"/>
      <c r="EY20" s="360"/>
      <c r="EZ20" s="360"/>
      <c r="FA20" s="360"/>
      <c r="FB20" s="360"/>
      <c r="FC20" s="360"/>
      <c r="FD20" s="360"/>
      <c r="FE20" s="360"/>
      <c r="FF20" s="360"/>
      <c r="FG20" s="360"/>
      <c r="FH20" s="360"/>
      <c r="FI20" s="360"/>
      <c r="FJ20" s="360"/>
      <c r="FK20" s="360"/>
      <c r="FL20" s="360"/>
      <c r="FM20" s="360"/>
      <c r="FN20" s="360"/>
      <c r="FO20" s="360"/>
      <c r="FP20" s="360"/>
      <c r="FQ20" s="360"/>
      <c r="FR20" s="360"/>
      <c r="FS20" s="360"/>
      <c r="FT20" s="360"/>
      <c r="FU20" s="360"/>
      <c r="FV20" s="360"/>
      <c r="FW20" s="360"/>
      <c r="FX20" s="360"/>
      <c r="FY20" s="360"/>
      <c r="FZ20" s="360"/>
      <c r="GA20" s="360"/>
      <c r="GB20" s="360"/>
      <c r="GC20" s="360"/>
      <c r="GD20" s="360"/>
      <c r="GE20" s="360"/>
      <c r="GF20" s="360"/>
      <c r="GG20" s="360"/>
      <c r="GH20" s="360"/>
      <c r="GI20" s="360"/>
      <c r="GJ20" s="360"/>
      <c r="GK20" s="360"/>
      <c r="GL20" s="360"/>
      <c r="GM20" s="360"/>
      <c r="GN20" s="360"/>
      <c r="GO20" s="360"/>
      <c r="GP20" s="360"/>
      <c r="GQ20" s="360"/>
      <c r="GR20" s="360"/>
      <c r="GS20" s="360"/>
      <c r="GT20" s="360"/>
      <c r="GU20" s="360"/>
      <c r="GV20" s="360"/>
      <c r="GW20" s="360"/>
      <c r="GX20" s="360"/>
      <c r="GY20" s="360"/>
      <c r="GZ20" s="360"/>
      <c r="HA20" s="360"/>
      <c r="HB20" s="360"/>
      <c r="HC20" s="360"/>
      <c r="HD20" s="360"/>
      <c r="HE20" s="360"/>
      <c r="HF20" s="360"/>
      <c r="HG20" s="360"/>
      <c r="HH20" s="360"/>
      <c r="HI20" s="360"/>
      <c r="HJ20" s="360"/>
      <c r="HK20" s="360"/>
      <c r="HL20" s="360"/>
      <c r="HM20" s="360"/>
      <c r="HN20" s="360"/>
      <c r="HO20" s="360"/>
      <c r="HP20" s="360"/>
      <c r="HQ20" s="360"/>
      <c r="HR20" s="360"/>
      <c r="HS20" s="360"/>
      <c r="HT20" s="360"/>
      <c r="HU20" s="360"/>
      <c r="HV20" s="360"/>
      <c r="HW20" s="360"/>
      <c r="HX20" s="360"/>
      <c r="HY20" s="360"/>
      <c r="HZ20" s="360"/>
      <c r="IA20" s="360"/>
      <c r="IB20" s="360"/>
      <c r="IC20" s="360"/>
      <c r="ID20" s="360"/>
      <c r="IE20" s="360"/>
      <c r="IF20" s="360"/>
      <c r="IG20" s="360"/>
      <c r="IH20" s="360"/>
      <c r="II20" s="360"/>
      <c r="IJ20" s="360"/>
      <c r="IK20" s="360"/>
      <c r="IL20" s="360"/>
      <c r="IM20" s="360"/>
      <c r="IN20" s="360"/>
      <c r="IO20" s="360"/>
      <c r="IP20" s="360"/>
      <c r="IQ20" s="360"/>
      <c r="IR20" s="360"/>
      <c r="IS20" s="360"/>
      <c r="IT20" s="360"/>
    </row>
    <row r="21" spans="1:254" s="322" customFormat="1" ht="18.75" customHeight="1">
      <c r="A21" s="360"/>
      <c r="B21" s="361" t="s">
        <v>190</v>
      </c>
      <c r="C21" s="369">
        <v>1296213</v>
      </c>
      <c r="D21" s="370"/>
      <c r="E21" s="371">
        <f>'Est. Egr.'!D7</f>
        <v>993239</v>
      </c>
      <c r="F21" s="362">
        <f t="shared" si="2"/>
        <v>-0.23373781932444748</v>
      </c>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c r="CC21" s="360"/>
      <c r="CD21" s="360"/>
      <c r="CE21" s="360"/>
      <c r="CF21" s="360"/>
      <c r="CG21" s="360"/>
      <c r="CH21" s="360"/>
      <c r="CI21" s="360"/>
      <c r="CJ21" s="360"/>
      <c r="CK21" s="360"/>
      <c r="CL21" s="360"/>
      <c r="CM21" s="360"/>
      <c r="CN21" s="360"/>
      <c r="CO21" s="360"/>
      <c r="CP21" s="360"/>
      <c r="CQ21" s="360"/>
      <c r="CR21" s="360"/>
      <c r="CS21" s="360"/>
      <c r="CT21" s="360"/>
      <c r="CU21" s="360"/>
      <c r="CV21" s="360"/>
      <c r="CW21" s="360"/>
      <c r="CX21" s="360"/>
      <c r="CY21" s="360"/>
      <c r="CZ21" s="360"/>
      <c r="DA21" s="360"/>
      <c r="DB21" s="360"/>
      <c r="DC21" s="360"/>
      <c r="DD21" s="360"/>
      <c r="DE21" s="360"/>
      <c r="DF21" s="360"/>
      <c r="DG21" s="360"/>
      <c r="DH21" s="360"/>
      <c r="DI21" s="360"/>
      <c r="DJ21" s="360"/>
      <c r="DK21" s="360"/>
      <c r="DL21" s="360"/>
      <c r="DM21" s="360"/>
      <c r="DN21" s="360"/>
      <c r="DO21" s="360"/>
      <c r="DP21" s="360"/>
      <c r="DQ21" s="360"/>
      <c r="DR21" s="360"/>
      <c r="DS21" s="360"/>
      <c r="DT21" s="360"/>
      <c r="DU21" s="360"/>
      <c r="DV21" s="360"/>
      <c r="DW21" s="360"/>
      <c r="DX21" s="360"/>
      <c r="DY21" s="360"/>
      <c r="DZ21" s="360"/>
      <c r="EA21" s="360"/>
      <c r="EB21" s="360"/>
      <c r="EC21" s="360"/>
      <c r="ED21" s="360"/>
      <c r="EE21" s="360"/>
      <c r="EF21" s="360"/>
      <c r="EG21" s="360"/>
      <c r="EH21" s="360"/>
      <c r="EI21" s="360"/>
      <c r="EJ21" s="360"/>
      <c r="EK21" s="360"/>
      <c r="EL21" s="360"/>
      <c r="EM21" s="360"/>
      <c r="EN21" s="360"/>
      <c r="EO21" s="360"/>
      <c r="EP21" s="360"/>
      <c r="EQ21" s="360"/>
      <c r="ER21" s="360"/>
      <c r="ES21" s="360"/>
      <c r="ET21" s="360"/>
      <c r="EU21" s="360"/>
      <c r="EV21" s="360"/>
      <c r="EW21" s="360"/>
      <c r="EX21" s="360"/>
      <c r="EY21" s="360"/>
      <c r="EZ21" s="360"/>
      <c r="FA21" s="360"/>
      <c r="FB21" s="360"/>
      <c r="FC21" s="360"/>
      <c r="FD21" s="360"/>
      <c r="FE21" s="360"/>
      <c r="FF21" s="360"/>
      <c r="FG21" s="360"/>
      <c r="FH21" s="360"/>
      <c r="FI21" s="360"/>
      <c r="FJ21" s="360"/>
      <c r="FK21" s="360"/>
      <c r="FL21" s="360"/>
      <c r="FM21" s="360"/>
      <c r="FN21" s="360"/>
      <c r="FO21" s="360"/>
      <c r="FP21" s="360"/>
      <c r="FQ21" s="360"/>
      <c r="FR21" s="360"/>
      <c r="FS21" s="360"/>
      <c r="FT21" s="360"/>
      <c r="FU21" s="360"/>
      <c r="FV21" s="360"/>
      <c r="FW21" s="360"/>
      <c r="FX21" s="360"/>
      <c r="FY21" s="360"/>
      <c r="FZ21" s="360"/>
      <c r="GA21" s="360"/>
      <c r="GB21" s="360"/>
      <c r="GC21" s="360"/>
      <c r="GD21" s="360"/>
      <c r="GE21" s="360"/>
      <c r="GF21" s="360"/>
      <c r="GG21" s="360"/>
      <c r="GH21" s="360"/>
      <c r="GI21" s="360"/>
      <c r="GJ21" s="360"/>
      <c r="GK21" s="360"/>
      <c r="GL21" s="360"/>
      <c r="GM21" s="360"/>
      <c r="GN21" s="360"/>
      <c r="GO21" s="360"/>
      <c r="GP21" s="360"/>
      <c r="GQ21" s="360"/>
      <c r="GR21" s="360"/>
      <c r="GS21" s="360"/>
      <c r="GT21" s="360"/>
      <c r="GU21" s="360"/>
      <c r="GV21" s="360"/>
      <c r="GW21" s="360"/>
      <c r="GX21" s="360"/>
      <c r="GY21" s="360"/>
      <c r="GZ21" s="360"/>
      <c r="HA21" s="360"/>
      <c r="HB21" s="360"/>
      <c r="HC21" s="360"/>
      <c r="HD21" s="360"/>
      <c r="HE21" s="360"/>
      <c r="HF21" s="360"/>
      <c r="HG21" s="360"/>
      <c r="HH21" s="360"/>
      <c r="HI21" s="360"/>
      <c r="HJ21" s="360"/>
      <c r="HK21" s="360"/>
      <c r="HL21" s="360"/>
      <c r="HM21" s="360"/>
      <c r="HN21" s="360"/>
      <c r="HO21" s="360"/>
      <c r="HP21" s="360"/>
      <c r="HQ21" s="360"/>
      <c r="HR21" s="360"/>
      <c r="HS21" s="360"/>
      <c r="HT21" s="360"/>
      <c r="HU21" s="360"/>
      <c r="HV21" s="360"/>
      <c r="HW21" s="360"/>
      <c r="HX21" s="360"/>
      <c r="HY21" s="360"/>
      <c r="HZ21" s="360"/>
      <c r="IA21" s="360"/>
      <c r="IB21" s="360"/>
      <c r="IC21" s="360"/>
      <c r="ID21" s="360"/>
      <c r="IE21" s="360"/>
      <c r="IF21" s="360"/>
      <c r="IG21" s="360"/>
      <c r="IH21" s="360"/>
      <c r="II21" s="360"/>
      <c r="IJ21" s="360"/>
      <c r="IK21" s="360"/>
      <c r="IL21" s="360"/>
      <c r="IM21" s="360"/>
      <c r="IN21" s="360"/>
      <c r="IO21" s="360"/>
      <c r="IP21" s="360"/>
      <c r="IQ21" s="360"/>
      <c r="IR21" s="360"/>
      <c r="IS21" s="360"/>
      <c r="IT21" s="360"/>
    </row>
    <row r="22" spans="1:254" s="322" customFormat="1" ht="18.75" customHeight="1">
      <c r="A22" s="360"/>
      <c r="B22" s="361" t="s">
        <v>1311</v>
      </c>
      <c r="C22" s="369">
        <v>2000000</v>
      </c>
      <c r="D22" s="370"/>
      <c r="E22" s="371">
        <f>'Est. Egr.'!D8</f>
        <v>18206506</v>
      </c>
      <c r="F22" s="362">
        <f t="shared" si="2"/>
        <v>8.1032530000000005</v>
      </c>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0"/>
      <c r="AY22" s="360"/>
      <c r="AZ22" s="360"/>
      <c r="BA22" s="360"/>
      <c r="BB22" s="360"/>
      <c r="BC22" s="360"/>
      <c r="BD22" s="360"/>
      <c r="BE22" s="360"/>
      <c r="BF22" s="360"/>
      <c r="BG22" s="360"/>
      <c r="BH22" s="360"/>
      <c r="BI22" s="360"/>
      <c r="BJ22" s="360"/>
      <c r="BK22" s="360"/>
      <c r="BL22" s="360"/>
      <c r="BM22" s="360"/>
      <c r="BN22" s="360"/>
      <c r="BO22" s="360"/>
      <c r="BP22" s="360"/>
      <c r="BQ22" s="360"/>
      <c r="BR22" s="360"/>
      <c r="BS22" s="360"/>
      <c r="BT22" s="360"/>
      <c r="BU22" s="360"/>
      <c r="BV22" s="360"/>
      <c r="BW22" s="360"/>
      <c r="BX22" s="360"/>
      <c r="BY22" s="360"/>
      <c r="BZ22" s="360"/>
      <c r="CA22" s="360"/>
      <c r="CB22" s="360"/>
      <c r="CC22" s="360"/>
      <c r="CD22" s="360"/>
      <c r="CE22" s="360"/>
      <c r="CF22" s="360"/>
      <c r="CG22" s="360"/>
      <c r="CH22" s="360"/>
      <c r="CI22" s="360"/>
      <c r="CJ22" s="360"/>
      <c r="CK22" s="360"/>
      <c r="CL22" s="360"/>
      <c r="CM22" s="360"/>
      <c r="CN22" s="360"/>
      <c r="CO22" s="360"/>
      <c r="CP22" s="360"/>
      <c r="CQ22" s="360"/>
      <c r="CR22" s="360"/>
      <c r="CS22" s="360"/>
      <c r="CT22" s="360"/>
      <c r="CU22" s="360"/>
      <c r="CV22" s="360"/>
      <c r="CW22" s="360"/>
      <c r="CX22" s="360"/>
      <c r="CY22" s="360"/>
      <c r="CZ22" s="360"/>
      <c r="DA22" s="360"/>
      <c r="DB22" s="360"/>
      <c r="DC22" s="360"/>
      <c r="DD22" s="360"/>
      <c r="DE22" s="360"/>
      <c r="DF22" s="360"/>
      <c r="DG22" s="360"/>
      <c r="DH22" s="360"/>
      <c r="DI22" s="360"/>
      <c r="DJ22" s="360"/>
      <c r="DK22" s="360"/>
      <c r="DL22" s="360"/>
      <c r="DM22" s="360"/>
      <c r="DN22" s="360"/>
      <c r="DO22" s="360"/>
      <c r="DP22" s="360"/>
      <c r="DQ22" s="360"/>
      <c r="DR22" s="360"/>
      <c r="DS22" s="360"/>
      <c r="DT22" s="360"/>
      <c r="DU22" s="360"/>
      <c r="DV22" s="360"/>
      <c r="DW22" s="360"/>
      <c r="DX22" s="360"/>
      <c r="DY22" s="360"/>
      <c r="DZ22" s="360"/>
      <c r="EA22" s="360"/>
      <c r="EB22" s="360"/>
      <c r="EC22" s="360"/>
      <c r="ED22" s="360"/>
      <c r="EE22" s="360"/>
      <c r="EF22" s="360"/>
      <c r="EG22" s="360"/>
      <c r="EH22" s="360"/>
      <c r="EI22" s="360"/>
      <c r="EJ22" s="360"/>
      <c r="EK22" s="360"/>
      <c r="EL22" s="360"/>
      <c r="EM22" s="360"/>
      <c r="EN22" s="360"/>
      <c r="EO22" s="360"/>
      <c r="EP22" s="360"/>
      <c r="EQ22" s="360"/>
      <c r="ER22" s="360"/>
      <c r="ES22" s="360"/>
      <c r="ET22" s="360"/>
      <c r="EU22" s="360"/>
      <c r="EV22" s="360"/>
      <c r="EW22" s="360"/>
      <c r="EX22" s="360"/>
      <c r="EY22" s="360"/>
      <c r="EZ22" s="360"/>
      <c r="FA22" s="360"/>
      <c r="FB22" s="360"/>
      <c r="FC22" s="360"/>
      <c r="FD22" s="360"/>
      <c r="FE22" s="360"/>
      <c r="FF22" s="360"/>
      <c r="FG22" s="360"/>
      <c r="FH22" s="360"/>
      <c r="FI22" s="360"/>
      <c r="FJ22" s="360"/>
      <c r="FK22" s="360"/>
      <c r="FL22" s="360"/>
      <c r="FM22" s="360"/>
      <c r="FN22" s="360"/>
      <c r="FO22" s="360"/>
      <c r="FP22" s="360"/>
      <c r="FQ22" s="360"/>
      <c r="FR22" s="360"/>
      <c r="FS22" s="360"/>
      <c r="FT22" s="360"/>
      <c r="FU22" s="360"/>
      <c r="FV22" s="360"/>
      <c r="FW22" s="360"/>
      <c r="FX22" s="360"/>
      <c r="FY22" s="360"/>
      <c r="FZ22" s="360"/>
      <c r="GA22" s="360"/>
      <c r="GB22" s="360"/>
      <c r="GC22" s="360"/>
      <c r="GD22" s="360"/>
      <c r="GE22" s="360"/>
      <c r="GF22" s="360"/>
      <c r="GG22" s="360"/>
      <c r="GH22" s="360"/>
      <c r="GI22" s="360"/>
      <c r="GJ22" s="360"/>
      <c r="GK22" s="360"/>
      <c r="GL22" s="360"/>
      <c r="GM22" s="360"/>
      <c r="GN22" s="360"/>
      <c r="GO22" s="360"/>
      <c r="GP22" s="360"/>
      <c r="GQ22" s="360"/>
      <c r="GR22" s="360"/>
      <c r="GS22" s="360"/>
      <c r="GT22" s="360"/>
      <c r="GU22" s="360"/>
      <c r="GV22" s="360"/>
      <c r="GW22" s="360"/>
      <c r="GX22" s="360"/>
      <c r="GY22" s="360"/>
      <c r="GZ22" s="360"/>
      <c r="HA22" s="360"/>
      <c r="HB22" s="360"/>
      <c r="HC22" s="360"/>
      <c r="HD22" s="360"/>
      <c r="HE22" s="360"/>
      <c r="HF22" s="360"/>
      <c r="HG22" s="360"/>
      <c r="HH22" s="360"/>
      <c r="HI22" s="360"/>
      <c r="HJ22" s="360"/>
      <c r="HK22" s="360"/>
      <c r="HL22" s="360"/>
      <c r="HM22" s="360"/>
      <c r="HN22" s="360"/>
      <c r="HO22" s="360"/>
      <c r="HP22" s="360"/>
      <c r="HQ22" s="360"/>
      <c r="HR22" s="360"/>
      <c r="HS22" s="360"/>
      <c r="HT22" s="360"/>
      <c r="HU22" s="360"/>
      <c r="HV22" s="360"/>
      <c r="HW22" s="360"/>
      <c r="HX22" s="360"/>
      <c r="HY22" s="360"/>
      <c r="HZ22" s="360"/>
      <c r="IA22" s="360"/>
      <c r="IB22" s="360"/>
      <c r="IC22" s="360"/>
      <c r="ID22" s="360"/>
      <c r="IE22" s="360"/>
      <c r="IF22" s="360"/>
      <c r="IG22" s="360"/>
      <c r="IH22" s="360"/>
      <c r="II22" s="360"/>
      <c r="IJ22" s="360"/>
      <c r="IK22" s="360"/>
      <c r="IL22" s="360"/>
      <c r="IM22" s="360"/>
      <c r="IN22" s="360"/>
      <c r="IO22" s="360"/>
      <c r="IP22" s="360"/>
      <c r="IQ22" s="360"/>
      <c r="IR22" s="360"/>
      <c r="IS22" s="360"/>
      <c r="IT22" s="360"/>
    </row>
    <row r="23" spans="1:254" s="322" customFormat="1" ht="18.75" customHeight="1">
      <c r="A23" s="360"/>
      <c r="B23" s="361" t="s">
        <v>235</v>
      </c>
      <c r="C23" s="369">
        <v>372507</v>
      </c>
      <c r="D23" s="370"/>
      <c r="E23" s="371">
        <f>'Est. Egr.'!D9</f>
        <v>0</v>
      </c>
      <c r="F23" s="362">
        <f t="shared" si="2"/>
        <v>-1</v>
      </c>
      <c r="G23" s="360"/>
      <c r="H23" s="360"/>
      <c r="I23" s="360"/>
      <c r="J23" s="360"/>
      <c r="K23" s="360"/>
      <c r="L23" s="360"/>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c r="AK23" s="360"/>
      <c r="AL23" s="360"/>
      <c r="AM23" s="360"/>
      <c r="AN23" s="360"/>
      <c r="AO23" s="360"/>
      <c r="AP23" s="360"/>
      <c r="AQ23" s="360"/>
      <c r="AR23" s="360"/>
      <c r="AS23" s="360"/>
      <c r="AT23" s="360"/>
      <c r="AU23" s="360"/>
      <c r="AV23" s="360"/>
      <c r="AW23" s="360"/>
      <c r="AX23" s="360"/>
      <c r="AY23" s="360"/>
      <c r="AZ23" s="360"/>
      <c r="BA23" s="360"/>
      <c r="BB23" s="360"/>
      <c r="BC23" s="360"/>
      <c r="BD23" s="360"/>
      <c r="BE23" s="360"/>
      <c r="BF23" s="360"/>
      <c r="BG23" s="360"/>
      <c r="BH23" s="360"/>
      <c r="BI23" s="360"/>
      <c r="BJ23" s="360"/>
      <c r="BK23" s="360"/>
      <c r="BL23" s="360"/>
      <c r="BM23" s="360"/>
      <c r="BN23" s="360"/>
      <c r="BO23" s="360"/>
      <c r="BP23" s="360"/>
      <c r="BQ23" s="360"/>
      <c r="BR23" s="360"/>
      <c r="BS23" s="360"/>
      <c r="BT23" s="360"/>
      <c r="BU23" s="360"/>
      <c r="BV23" s="360"/>
      <c r="BW23" s="360"/>
      <c r="BX23" s="360"/>
      <c r="BY23" s="360"/>
      <c r="BZ23" s="360"/>
      <c r="CA23" s="360"/>
      <c r="CB23" s="360"/>
      <c r="CC23" s="360"/>
      <c r="CD23" s="360"/>
      <c r="CE23" s="360"/>
      <c r="CF23" s="360"/>
      <c r="CG23" s="360"/>
      <c r="CH23" s="360"/>
      <c r="CI23" s="360"/>
      <c r="CJ23" s="360"/>
      <c r="CK23" s="360"/>
      <c r="CL23" s="360"/>
      <c r="CM23" s="360"/>
      <c r="CN23" s="360"/>
      <c r="CO23" s="360"/>
      <c r="CP23" s="360"/>
      <c r="CQ23" s="360"/>
      <c r="CR23" s="360"/>
      <c r="CS23" s="360"/>
      <c r="CT23" s="360"/>
      <c r="CU23" s="360"/>
      <c r="CV23" s="360"/>
      <c r="CW23" s="360"/>
      <c r="CX23" s="360"/>
      <c r="CY23" s="360"/>
      <c r="CZ23" s="360"/>
      <c r="DA23" s="360"/>
      <c r="DB23" s="360"/>
      <c r="DC23" s="360"/>
      <c r="DD23" s="360"/>
      <c r="DE23" s="360"/>
      <c r="DF23" s="360"/>
      <c r="DG23" s="360"/>
      <c r="DH23" s="360"/>
      <c r="DI23" s="360"/>
      <c r="DJ23" s="360"/>
      <c r="DK23" s="360"/>
      <c r="DL23" s="360"/>
      <c r="DM23" s="360"/>
      <c r="DN23" s="360"/>
      <c r="DO23" s="360"/>
      <c r="DP23" s="360"/>
      <c r="DQ23" s="360"/>
      <c r="DR23" s="360"/>
      <c r="DS23" s="360"/>
      <c r="DT23" s="360"/>
      <c r="DU23" s="360"/>
      <c r="DV23" s="360"/>
      <c r="DW23" s="360"/>
      <c r="DX23" s="360"/>
      <c r="DY23" s="360"/>
      <c r="DZ23" s="360"/>
      <c r="EA23" s="360"/>
      <c r="EB23" s="360"/>
      <c r="EC23" s="360"/>
      <c r="ED23" s="360"/>
      <c r="EE23" s="360"/>
      <c r="EF23" s="360"/>
      <c r="EG23" s="360"/>
      <c r="EH23" s="360"/>
      <c r="EI23" s="360"/>
      <c r="EJ23" s="360"/>
      <c r="EK23" s="360"/>
      <c r="EL23" s="360"/>
      <c r="EM23" s="360"/>
      <c r="EN23" s="360"/>
      <c r="EO23" s="360"/>
      <c r="EP23" s="360"/>
      <c r="EQ23" s="360"/>
      <c r="ER23" s="360"/>
      <c r="ES23" s="360"/>
      <c r="ET23" s="360"/>
      <c r="EU23" s="360"/>
      <c r="EV23" s="360"/>
      <c r="EW23" s="360"/>
      <c r="EX23" s="360"/>
      <c r="EY23" s="360"/>
      <c r="EZ23" s="360"/>
      <c r="FA23" s="360"/>
      <c r="FB23" s="360"/>
      <c r="FC23" s="360"/>
      <c r="FD23" s="360"/>
      <c r="FE23" s="360"/>
      <c r="FF23" s="360"/>
      <c r="FG23" s="360"/>
      <c r="FH23" s="360"/>
      <c r="FI23" s="360"/>
      <c r="FJ23" s="360"/>
      <c r="FK23" s="360"/>
      <c r="FL23" s="360"/>
      <c r="FM23" s="360"/>
      <c r="FN23" s="360"/>
      <c r="FO23" s="360"/>
      <c r="FP23" s="360"/>
      <c r="FQ23" s="360"/>
      <c r="FR23" s="360"/>
      <c r="FS23" s="360"/>
      <c r="FT23" s="360"/>
      <c r="FU23" s="360"/>
      <c r="FV23" s="360"/>
      <c r="FW23" s="360"/>
      <c r="FX23" s="360"/>
      <c r="FY23" s="360"/>
      <c r="FZ23" s="360"/>
      <c r="GA23" s="360"/>
      <c r="GB23" s="360"/>
      <c r="GC23" s="360"/>
      <c r="GD23" s="360"/>
      <c r="GE23" s="360"/>
      <c r="GF23" s="360"/>
      <c r="GG23" s="360"/>
      <c r="GH23" s="360"/>
      <c r="GI23" s="360"/>
      <c r="GJ23" s="360"/>
      <c r="GK23" s="360"/>
      <c r="GL23" s="360"/>
      <c r="GM23" s="360"/>
      <c r="GN23" s="360"/>
      <c r="GO23" s="360"/>
      <c r="GP23" s="360"/>
      <c r="GQ23" s="360"/>
      <c r="GR23" s="360"/>
      <c r="GS23" s="360"/>
      <c r="GT23" s="360"/>
      <c r="GU23" s="360"/>
      <c r="GV23" s="360"/>
      <c r="GW23" s="360"/>
      <c r="GX23" s="360"/>
      <c r="GY23" s="360"/>
      <c r="GZ23" s="360"/>
      <c r="HA23" s="360"/>
      <c r="HB23" s="360"/>
      <c r="HC23" s="360"/>
      <c r="HD23" s="360"/>
      <c r="HE23" s="360"/>
      <c r="HF23" s="360"/>
      <c r="HG23" s="360"/>
      <c r="HH23" s="360"/>
      <c r="HI23" s="360"/>
      <c r="HJ23" s="360"/>
      <c r="HK23" s="360"/>
      <c r="HL23" s="360"/>
      <c r="HM23" s="360"/>
      <c r="HN23" s="360"/>
      <c r="HO23" s="360"/>
      <c r="HP23" s="360"/>
      <c r="HQ23" s="360"/>
      <c r="HR23" s="360"/>
      <c r="HS23" s="360"/>
      <c r="HT23" s="360"/>
      <c r="HU23" s="360"/>
      <c r="HV23" s="360"/>
      <c r="HW23" s="360"/>
      <c r="HX23" s="360"/>
      <c r="HY23" s="360"/>
      <c r="HZ23" s="360"/>
      <c r="IA23" s="360"/>
      <c r="IB23" s="360"/>
      <c r="IC23" s="360"/>
      <c r="ID23" s="360"/>
      <c r="IE23" s="360"/>
      <c r="IF23" s="360"/>
      <c r="IG23" s="360"/>
      <c r="IH23" s="360"/>
      <c r="II23" s="360"/>
      <c r="IJ23" s="360"/>
      <c r="IK23" s="360"/>
      <c r="IL23" s="360"/>
      <c r="IM23" s="360"/>
      <c r="IN23" s="360"/>
      <c r="IO23" s="360"/>
      <c r="IP23" s="360"/>
      <c r="IQ23" s="360"/>
      <c r="IR23" s="360"/>
      <c r="IS23" s="360"/>
      <c r="IT23" s="360"/>
    </row>
    <row r="24" spans="1:254" s="322" customFormat="1" ht="18.75" customHeight="1">
      <c r="A24" s="360"/>
      <c r="B24" s="361" t="s">
        <v>263</v>
      </c>
      <c r="C24" s="369">
        <v>0</v>
      </c>
      <c r="D24" s="370"/>
      <c r="E24" s="371">
        <f>'Est. Egr.'!D10</f>
        <v>0</v>
      </c>
      <c r="F24" s="362" t="e">
        <f t="shared" si="2"/>
        <v>#DIV/0!</v>
      </c>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360"/>
      <c r="AN24" s="360"/>
      <c r="AO24" s="360"/>
      <c r="AP24" s="360"/>
      <c r="AQ24" s="360"/>
      <c r="AR24" s="360"/>
      <c r="AS24" s="360"/>
      <c r="AT24" s="360"/>
      <c r="AU24" s="360"/>
      <c r="AV24" s="360"/>
      <c r="AW24" s="360"/>
      <c r="AX24" s="360"/>
      <c r="AY24" s="360"/>
      <c r="AZ24" s="360"/>
      <c r="BA24" s="360"/>
      <c r="BB24" s="360"/>
      <c r="BC24" s="360"/>
      <c r="BD24" s="360"/>
      <c r="BE24" s="360"/>
      <c r="BF24" s="360"/>
      <c r="BG24" s="360"/>
      <c r="BH24" s="360"/>
      <c r="BI24" s="360"/>
      <c r="BJ24" s="360"/>
      <c r="BK24" s="360"/>
      <c r="BL24" s="360"/>
      <c r="BM24" s="360"/>
      <c r="BN24" s="360"/>
      <c r="BO24" s="360"/>
      <c r="BP24" s="360"/>
      <c r="BQ24" s="360"/>
      <c r="BR24" s="360"/>
      <c r="BS24" s="360"/>
      <c r="BT24" s="360"/>
      <c r="BU24" s="360"/>
      <c r="BV24" s="360"/>
      <c r="BW24" s="360"/>
      <c r="BX24" s="360"/>
      <c r="BY24" s="360"/>
      <c r="BZ24" s="360"/>
      <c r="CA24" s="360"/>
      <c r="CB24" s="360"/>
      <c r="CC24" s="360"/>
      <c r="CD24" s="360"/>
      <c r="CE24" s="360"/>
      <c r="CF24" s="360"/>
      <c r="CG24" s="360"/>
      <c r="CH24" s="360"/>
      <c r="CI24" s="360"/>
      <c r="CJ24" s="360"/>
      <c r="CK24" s="360"/>
      <c r="CL24" s="360"/>
      <c r="CM24" s="360"/>
      <c r="CN24" s="360"/>
      <c r="CO24" s="360"/>
      <c r="CP24" s="360"/>
      <c r="CQ24" s="360"/>
      <c r="CR24" s="360"/>
      <c r="CS24" s="360"/>
      <c r="CT24" s="360"/>
      <c r="CU24" s="360"/>
      <c r="CV24" s="360"/>
      <c r="CW24" s="360"/>
      <c r="CX24" s="360"/>
      <c r="CY24" s="360"/>
      <c r="CZ24" s="360"/>
      <c r="DA24" s="360"/>
      <c r="DB24" s="360"/>
      <c r="DC24" s="360"/>
      <c r="DD24" s="360"/>
      <c r="DE24" s="360"/>
      <c r="DF24" s="360"/>
      <c r="DG24" s="360"/>
      <c r="DH24" s="360"/>
      <c r="DI24" s="360"/>
      <c r="DJ24" s="360"/>
      <c r="DK24" s="360"/>
      <c r="DL24" s="360"/>
      <c r="DM24" s="360"/>
      <c r="DN24" s="360"/>
      <c r="DO24" s="360"/>
      <c r="DP24" s="360"/>
      <c r="DQ24" s="360"/>
      <c r="DR24" s="360"/>
      <c r="DS24" s="360"/>
      <c r="DT24" s="360"/>
      <c r="DU24" s="360"/>
      <c r="DV24" s="360"/>
      <c r="DW24" s="360"/>
      <c r="DX24" s="360"/>
      <c r="DY24" s="360"/>
      <c r="DZ24" s="360"/>
      <c r="EA24" s="360"/>
      <c r="EB24" s="360"/>
      <c r="EC24" s="360"/>
      <c r="ED24" s="360"/>
      <c r="EE24" s="360"/>
      <c r="EF24" s="360"/>
      <c r="EG24" s="360"/>
      <c r="EH24" s="360"/>
      <c r="EI24" s="360"/>
      <c r="EJ24" s="360"/>
      <c r="EK24" s="360"/>
      <c r="EL24" s="360"/>
      <c r="EM24" s="360"/>
      <c r="EN24" s="360"/>
      <c r="EO24" s="360"/>
      <c r="EP24" s="360"/>
      <c r="EQ24" s="360"/>
      <c r="ER24" s="360"/>
      <c r="ES24" s="360"/>
      <c r="ET24" s="360"/>
      <c r="EU24" s="360"/>
      <c r="EV24" s="360"/>
      <c r="EW24" s="360"/>
      <c r="EX24" s="360"/>
      <c r="EY24" s="360"/>
      <c r="EZ24" s="360"/>
      <c r="FA24" s="360"/>
      <c r="FB24" s="360"/>
      <c r="FC24" s="360"/>
      <c r="FD24" s="360"/>
      <c r="FE24" s="360"/>
      <c r="FF24" s="360"/>
      <c r="FG24" s="360"/>
      <c r="FH24" s="360"/>
      <c r="FI24" s="360"/>
      <c r="FJ24" s="360"/>
      <c r="FK24" s="360"/>
      <c r="FL24" s="360"/>
      <c r="FM24" s="360"/>
      <c r="FN24" s="360"/>
      <c r="FO24" s="360"/>
      <c r="FP24" s="360"/>
      <c r="FQ24" s="360"/>
      <c r="FR24" s="360"/>
      <c r="FS24" s="360"/>
      <c r="FT24" s="360"/>
      <c r="FU24" s="360"/>
      <c r="FV24" s="360"/>
      <c r="FW24" s="360"/>
      <c r="FX24" s="360"/>
      <c r="FY24" s="360"/>
      <c r="FZ24" s="360"/>
      <c r="GA24" s="360"/>
      <c r="GB24" s="360"/>
      <c r="GC24" s="360"/>
      <c r="GD24" s="360"/>
      <c r="GE24" s="360"/>
      <c r="GF24" s="360"/>
      <c r="GG24" s="360"/>
      <c r="GH24" s="360"/>
      <c r="GI24" s="360"/>
      <c r="GJ24" s="360"/>
      <c r="GK24" s="360"/>
      <c r="GL24" s="360"/>
      <c r="GM24" s="360"/>
      <c r="GN24" s="360"/>
      <c r="GO24" s="360"/>
      <c r="GP24" s="360"/>
      <c r="GQ24" s="360"/>
      <c r="GR24" s="360"/>
      <c r="GS24" s="360"/>
      <c r="GT24" s="360"/>
      <c r="GU24" s="360"/>
      <c r="GV24" s="360"/>
      <c r="GW24" s="360"/>
      <c r="GX24" s="360"/>
      <c r="GY24" s="360"/>
      <c r="GZ24" s="360"/>
      <c r="HA24" s="360"/>
      <c r="HB24" s="360"/>
      <c r="HC24" s="360"/>
      <c r="HD24" s="360"/>
      <c r="HE24" s="360"/>
      <c r="HF24" s="360"/>
      <c r="HG24" s="360"/>
      <c r="HH24" s="360"/>
      <c r="HI24" s="360"/>
      <c r="HJ24" s="360"/>
      <c r="HK24" s="360"/>
      <c r="HL24" s="360"/>
      <c r="HM24" s="360"/>
      <c r="HN24" s="360"/>
      <c r="HO24" s="360"/>
      <c r="HP24" s="360"/>
      <c r="HQ24" s="360"/>
      <c r="HR24" s="360"/>
      <c r="HS24" s="360"/>
      <c r="HT24" s="360"/>
      <c r="HU24" s="360"/>
      <c r="HV24" s="360"/>
      <c r="HW24" s="360"/>
      <c r="HX24" s="360"/>
      <c r="HY24" s="360"/>
      <c r="HZ24" s="360"/>
      <c r="IA24" s="360"/>
      <c r="IB24" s="360"/>
      <c r="IC24" s="360"/>
      <c r="ID24" s="360"/>
      <c r="IE24" s="360"/>
      <c r="IF24" s="360"/>
      <c r="IG24" s="360"/>
      <c r="IH24" s="360"/>
      <c r="II24" s="360"/>
      <c r="IJ24" s="360"/>
      <c r="IK24" s="360"/>
      <c r="IL24" s="360"/>
      <c r="IM24" s="360"/>
      <c r="IN24" s="360"/>
      <c r="IO24" s="360"/>
      <c r="IP24" s="360"/>
      <c r="IQ24" s="360"/>
      <c r="IR24" s="360"/>
      <c r="IS24" s="360"/>
      <c r="IT24" s="360"/>
    </row>
    <row r="25" spans="1:254" s="322" customFormat="1" ht="18.75" customHeight="1">
      <c r="A25" s="360"/>
      <c r="B25" s="361" t="s">
        <v>318</v>
      </c>
      <c r="C25" s="369">
        <v>4287898</v>
      </c>
      <c r="D25" s="370"/>
      <c r="E25" s="371">
        <f>'Est. Egr.'!D11</f>
        <v>5074111</v>
      </c>
      <c r="F25" s="362">
        <f t="shared" si="2"/>
        <v>0.18335627386658926</v>
      </c>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360"/>
      <c r="BK25" s="360"/>
      <c r="BL25" s="360"/>
      <c r="BM25" s="360"/>
      <c r="BN25" s="360"/>
      <c r="BO25" s="360"/>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60"/>
      <c r="CR25" s="360"/>
      <c r="CS25" s="360"/>
      <c r="CT25" s="360"/>
      <c r="CU25" s="360"/>
      <c r="CV25" s="360"/>
      <c r="CW25" s="360"/>
      <c r="CX25" s="360"/>
      <c r="CY25" s="360"/>
      <c r="CZ25" s="360"/>
      <c r="DA25" s="360"/>
      <c r="DB25" s="360"/>
      <c r="DC25" s="360"/>
      <c r="DD25" s="360"/>
      <c r="DE25" s="360"/>
      <c r="DF25" s="360"/>
      <c r="DG25" s="360"/>
      <c r="DH25" s="360"/>
      <c r="DI25" s="360"/>
      <c r="DJ25" s="360"/>
      <c r="DK25" s="360"/>
      <c r="DL25" s="360"/>
      <c r="DM25" s="360"/>
      <c r="DN25" s="360"/>
      <c r="DO25" s="360"/>
      <c r="DP25" s="360"/>
      <c r="DQ25" s="360"/>
      <c r="DR25" s="360"/>
      <c r="DS25" s="360"/>
      <c r="DT25" s="360"/>
      <c r="DU25" s="360"/>
      <c r="DV25" s="360"/>
      <c r="DW25" s="360"/>
      <c r="DX25" s="360"/>
      <c r="DY25" s="360"/>
      <c r="DZ25" s="360"/>
      <c r="EA25" s="360"/>
      <c r="EB25" s="360"/>
      <c r="EC25" s="360"/>
      <c r="ED25" s="360"/>
      <c r="EE25" s="360"/>
      <c r="EF25" s="360"/>
      <c r="EG25" s="360"/>
      <c r="EH25" s="360"/>
      <c r="EI25" s="360"/>
      <c r="EJ25" s="360"/>
      <c r="EK25" s="360"/>
      <c r="EL25" s="360"/>
      <c r="EM25" s="360"/>
      <c r="EN25" s="360"/>
      <c r="EO25" s="360"/>
      <c r="EP25" s="360"/>
      <c r="EQ25" s="360"/>
      <c r="ER25" s="360"/>
      <c r="ES25" s="360"/>
      <c r="ET25" s="360"/>
      <c r="EU25" s="360"/>
      <c r="EV25" s="360"/>
      <c r="EW25" s="360"/>
      <c r="EX25" s="360"/>
      <c r="EY25" s="360"/>
      <c r="EZ25" s="360"/>
      <c r="FA25" s="360"/>
      <c r="FB25" s="360"/>
      <c r="FC25" s="360"/>
      <c r="FD25" s="360"/>
      <c r="FE25" s="360"/>
      <c r="FF25" s="360"/>
      <c r="FG25" s="360"/>
      <c r="FH25" s="360"/>
      <c r="FI25" s="360"/>
      <c r="FJ25" s="360"/>
      <c r="FK25" s="360"/>
      <c r="FL25" s="360"/>
      <c r="FM25" s="360"/>
      <c r="FN25" s="360"/>
      <c r="FO25" s="360"/>
      <c r="FP25" s="360"/>
      <c r="FQ25" s="360"/>
      <c r="FR25" s="360"/>
      <c r="FS25" s="360"/>
      <c r="FT25" s="360"/>
      <c r="FU25" s="360"/>
      <c r="FV25" s="360"/>
      <c r="FW25" s="360"/>
      <c r="FX25" s="360"/>
      <c r="FY25" s="360"/>
      <c r="FZ25" s="360"/>
      <c r="GA25" s="360"/>
      <c r="GB25" s="360"/>
      <c r="GC25" s="360"/>
      <c r="GD25" s="360"/>
      <c r="GE25" s="360"/>
      <c r="GF25" s="360"/>
      <c r="GG25" s="360"/>
      <c r="GH25" s="360"/>
      <c r="GI25" s="360"/>
      <c r="GJ25" s="360"/>
      <c r="GK25" s="360"/>
      <c r="GL25" s="360"/>
      <c r="GM25" s="360"/>
      <c r="GN25" s="360"/>
      <c r="GO25" s="360"/>
      <c r="GP25" s="360"/>
      <c r="GQ25" s="360"/>
      <c r="GR25" s="360"/>
      <c r="GS25" s="360"/>
      <c r="GT25" s="360"/>
      <c r="GU25" s="360"/>
      <c r="GV25" s="360"/>
      <c r="GW25" s="360"/>
      <c r="GX25" s="360"/>
      <c r="GY25" s="360"/>
      <c r="GZ25" s="360"/>
      <c r="HA25" s="360"/>
      <c r="HB25" s="360"/>
      <c r="HC25" s="360"/>
      <c r="HD25" s="360"/>
      <c r="HE25" s="360"/>
      <c r="HF25" s="360"/>
      <c r="HG25" s="360"/>
      <c r="HH25" s="360"/>
      <c r="HI25" s="360"/>
      <c r="HJ25" s="360"/>
      <c r="HK25" s="360"/>
      <c r="HL25" s="360"/>
      <c r="HM25" s="360"/>
      <c r="HN25" s="360"/>
      <c r="HO25" s="360"/>
      <c r="HP25" s="360"/>
      <c r="HQ25" s="360"/>
      <c r="HR25" s="360"/>
      <c r="HS25" s="360"/>
      <c r="HT25" s="360"/>
      <c r="HU25" s="360"/>
      <c r="HV25" s="360"/>
      <c r="HW25" s="360"/>
      <c r="HX25" s="360"/>
      <c r="HY25" s="360"/>
      <c r="HZ25" s="360"/>
      <c r="IA25" s="360"/>
      <c r="IB25" s="360"/>
      <c r="IC25" s="360"/>
      <c r="ID25" s="360"/>
      <c r="IE25" s="360"/>
      <c r="IF25" s="360"/>
      <c r="IG25" s="360"/>
      <c r="IH25" s="360"/>
      <c r="II25" s="360"/>
      <c r="IJ25" s="360"/>
      <c r="IK25" s="360"/>
      <c r="IL25" s="360"/>
      <c r="IM25" s="360"/>
      <c r="IN25" s="360"/>
      <c r="IO25" s="360"/>
      <c r="IP25" s="360"/>
      <c r="IQ25" s="360"/>
      <c r="IR25" s="360"/>
      <c r="IS25" s="360"/>
      <c r="IT25" s="360"/>
    </row>
    <row r="26" spans="1:254" ht="15.75">
      <c r="A26" s="358"/>
      <c r="B26" s="365" t="s">
        <v>1049</v>
      </c>
      <c r="C26" s="374">
        <f>SUM(C17:C25)</f>
        <v>46750000</v>
      </c>
      <c r="D26" s="375"/>
      <c r="E26" s="374">
        <f>SUM(E17:E25)</f>
        <v>65958875</v>
      </c>
      <c r="F26" s="366">
        <f>(E26/C26)-1</f>
        <v>0.41088502673796801</v>
      </c>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c r="BQ26" s="358"/>
      <c r="BR26" s="358"/>
      <c r="BS26" s="358"/>
      <c r="BT26" s="358"/>
      <c r="BU26" s="358"/>
      <c r="BV26" s="358"/>
      <c r="BW26" s="358"/>
      <c r="BX26" s="358"/>
      <c r="BY26" s="358"/>
      <c r="BZ26" s="358"/>
      <c r="CA26" s="358"/>
      <c r="CB26" s="358"/>
      <c r="CC26" s="358"/>
      <c r="CD26" s="358"/>
      <c r="CE26" s="358"/>
      <c r="CF26" s="358"/>
      <c r="CG26" s="358"/>
      <c r="CH26" s="358"/>
      <c r="CI26" s="358"/>
      <c r="CJ26" s="358"/>
      <c r="CK26" s="358"/>
      <c r="CL26" s="358"/>
      <c r="CM26" s="358"/>
      <c r="CN26" s="358"/>
      <c r="CO26" s="358"/>
      <c r="CP26" s="358"/>
      <c r="CQ26" s="358"/>
      <c r="CR26" s="358"/>
      <c r="CS26" s="358"/>
      <c r="CT26" s="358"/>
      <c r="CU26" s="358"/>
      <c r="CV26" s="358"/>
      <c r="CW26" s="358"/>
      <c r="CX26" s="358"/>
      <c r="CY26" s="358"/>
      <c r="CZ26" s="358"/>
      <c r="DA26" s="358"/>
      <c r="DB26" s="358"/>
      <c r="DC26" s="358"/>
      <c r="DD26" s="358"/>
      <c r="DE26" s="358"/>
      <c r="DF26" s="358"/>
      <c r="DG26" s="358"/>
      <c r="DH26" s="358"/>
      <c r="DI26" s="358"/>
      <c r="DJ26" s="358"/>
      <c r="DK26" s="358"/>
      <c r="DL26" s="358"/>
      <c r="DM26" s="358"/>
      <c r="DN26" s="358"/>
      <c r="DO26" s="358"/>
      <c r="DP26" s="358"/>
      <c r="DQ26" s="358"/>
      <c r="DR26" s="358"/>
      <c r="DS26" s="358"/>
      <c r="DT26" s="358"/>
      <c r="DU26" s="358"/>
      <c r="DV26" s="358"/>
      <c r="DW26" s="358"/>
      <c r="DX26" s="358"/>
      <c r="DY26" s="358"/>
      <c r="DZ26" s="358"/>
      <c r="EA26" s="358"/>
      <c r="EB26" s="358"/>
      <c r="EC26" s="358"/>
      <c r="ED26" s="358"/>
      <c r="EE26" s="358"/>
      <c r="EF26" s="358"/>
      <c r="EG26" s="358"/>
      <c r="EH26" s="358"/>
      <c r="EI26" s="358"/>
      <c r="EJ26" s="358"/>
      <c r="EK26" s="358"/>
      <c r="EL26" s="358"/>
      <c r="EM26" s="358"/>
      <c r="EN26" s="358"/>
      <c r="EO26" s="358"/>
      <c r="EP26" s="358"/>
      <c r="EQ26" s="358"/>
      <c r="ER26" s="358"/>
      <c r="ES26" s="358"/>
      <c r="ET26" s="358"/>
      <c r="EU26" s="358"/>
      <c r="EV26" s="358"/>
      <c r="EW26" s="358"/>
      <c r="EX26" s="358"/>
      <c r="EY26" s="358"/>
      <c r="EZ26" s="358"/>
      <c r="FA26" s="358"/>
      <c r="FB26" s="358"/>
      <c r="FC26" s="358"/>
      <c r="FD26" s="358"/>
      <c r="FE26" s="358"/>
      <c r="FF26" s="358"/>
      <c r="FG26" s="358"/>
      <c r="FH26" s="358"/>
      <c r="FI26" s="358"/>
      <c r="FJ26" s="358"/>
      <c r="FK26" s="358"/>
      <c r="FL26" s="358"/>
      <c r="FM26" s="358"/>
      <c r="FN26" s="358"/>
      <c r="FO26" s="358"/>
      <c r="FP26" s="358"/>
      <c r="FQ26" s="358"/>
      <c r="FR26" s="358"/>
      <c r="FS26" s="358"/>
      <c r="FT26" s="358"/>
      <c r="FU26" s="358"/>
      <c r="FV26" s="358"/>
      <c r="FW26" s="358"/>
      <c r="FX26" s="358"/>
      <c r="FY26" s="358"/>
      <c r="FZ26" s="358"/>
      <c r="GA26" s="358"/>
      <c r="GB26" s="358"/>
      <c r="GC26" s="358"/>
      <c r="GD26" s="358"/>
      <c r="GE26" s="358"/>
      <c r="GF26" s="358"/>
      <c r="GG26" s="358"/>
      <c r="GH26" s="358"/>
      <c r="GI26" s="358"/>
      <c r="GJ26" s="358"/>
      <c r="GK26" s="358"/>
      <c r="GL26" s="358"/>
      <c r="GM26" s="358"/>
      <c r="GN26" s="358"/>
      <c r="GO26" s="358"/>
      <c r="GP26" s="358"/>
      <c r="GQ26" s="358"/>
      <c r="GR26" s="358"/>
      <c r="GS26" s="358"/>
      <c r="GT26" s="358"/>
      <c r="GU26" s="358"/>
      <c r="GV26" s="358"/>
      <c r="GW26" s="358"/>
      <c r="GX26" s="358"/>
      <c r="GY26" s="358"/>
      <c r="GZ26" s="358"/>
      <c r="HA26" s="358"/>
      <c r="HB26" s="358"/>
      <c r="HC26" s="358"/>
      <c r="HD26" s="358"/>
      <c r="HE26" s="358"/>
      <c r="HF26" s="358"/>
      <c r="HG26" s="358"/>
      <c r="HH26" s="358"/>
      <c r="HI26" s="358"/>
      <c r="HJ26" s="358"/>
      <c r="HK26" s="358"/>
      <c r="HL26" s="358"/>
      <c r="HM26" s="358"/>
      <c r="HN26" s="358"/>
      <c r="HO26" s="358"/>
      <c r="HP26" s="358"/>
      <c r="HQ26" s="358"/>
      <c r="HR26" s="358"/>
      <c r="HS26" s="358"/>
      <c r="HT26" s="358"/>
      <c r="HU26" s="358"/>
      <c r="HV26" s="358"/>
      <c r="HW26" s="358"/>
      <c r="HX26" s="358"/>
      <c r="HY26" s="358"/>
      <c r="HZ26" s="358"/>
      <c r="IA26" s="358"/>
      <c r="IB26" s="358"/>
      <c r="IC26" s="358"/>
      <c r="ID26" s="358"/>
      <c r="IE26" s="358"/>
      <c r="IF26" s="358"/>
      <c r="IG26" s="358"/>
      <c r="IH26" s="358"/>
      <c r="II26" s="358"/>
      <c r="IJ26" s="358"/>
      <c r="IK26" s="358"/>
      <c r="IL26" s="358"/>
      <c r="IM26" s="358"/>
      <c r="IN26" s="358"/>
      <c r="IO26" s="358"/>
      <c r="IP26" s="358"/>
      <c r="IQ26" s="358"/>
      <c r="IR26" s="358"/>
      <c r="IS26" s="358"/>
      <c r="IT26" s="358"/>
    </row>
    <row r="27" spans="1:254" ht="12.75" hidden="1">
      <c r="A27" s="358"/>
      <c r="B27" s="358"/>
      <c r="C27" s="376"/>
      <c r="D27" s="368"/>
      <c r="E27" s="377"/>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358"/>
      <c r="CD27" s="358"/>
      <c r="CE27" s="358"/>
      <c r="CF27" s="358"/>
      <c r="CG27" s="358"/>
      <c r="CH27" s="358"/>
      <c r="CI27" s="358"/>
      <c r="CJ27" s="358"/>
      <c r="CK27" s="358"/>
      <c r="CL27" s="358"/>
      <c r="CM27" s="358"/>
      <c r="CN27" s="358"/>
      <c r="CO27" s="358"/>
      <c r="CP27" s="358"/>
      <c r="CQ27" s="358"/>
      <c r="CR27" s="358"/>
      <c r="CS27" s="358"/>
      <c r="CT27" s="358"/>
      <c r="CU27" s="358"/>
      <c r="CV27" s="358"/>
      <c r="CW27" s="358"/>
      <c r="CX27" s="358"/>
      <c r="CY27" s="358"/>
      <c r="CZ27" s="358"/>
      <c r="DA27" s="358"/>
      <c r="DB27" s="358"/>
      <c r="DC27" s="358"/>
      <c r="DD27" s="358"/>
      <c r="DE27" s="358"/>
      <c r="DF27" s="358"/>
      <c r="DG27" s="358"/>
      <c r="DH27" s="358"/>
      <c r="DI27" s="358"/>
      <c r="DJ27" s="358"/>
      <c r="DK27" s="358"/>
      <c r="DL27" s="358"/>
      <c r="DM27" s="358"/>
      <c r="DN27" s="358"/>
      <c r="DO27" s="358"/>
      <c r="DP27" s="358"/>
      <c r="DQ27" s="358"/>
      <c r="DR27" s="358"/>
      <c r="DS27" s="358"/>
      <c r="DT27" s="358"/>
      <c r="DU27" s="358"/>
      <c r="DV27" s="358"/>
      <c r="DW27" s="358"/>
      <c r="DX27" s="358"/>
      <c r="DY27" s="358"/>
      <c r="DZ27" s="358"/>
      <c r="EA27" s="358"/>
      <c r="EB27" s="358"/>
      <c r="EC27" s="358"/>
      <c r="ED27" s="358"/>
      <c r="EE27" s="358"/>
      <c r="EF27" s="358"/>
      <c r="EG27" s="358"/>
      <c r="EH27" s="358"/>
      <c r="EI27" s="358"/>
      <c r="EJ27" s="358"/>
      <c r="EK27" s="358"/>
      <c r="EL27" s="358"/>
      <c r="EM27" s="358"/>
      <c r="EN27" s="358"/>
      <c r="EO27" s="358"/>
      <c r="EP27" s="358"/>
      <c r="EQ27" s="358"/>
      <c r="ER27" s="358"/>
      <c r="ES27" s="358"/>
      <c r="ET27" s="358"/>
      <c r="EU27" s="358"/>
      <c r="EV27" s="358"/>
      <c r="EW27" s="358"/>
      <c r="EX27" s="358"/>
      <c r="EY27" s="358"/>
      <c r="EZ27" s="358"/>
      <c r="FA27" s="358"/>
      <c r="FB27" s="358"/>
      <c r="FC27" s="358"/>
      <c r="FD27" s="358"/>
      <c r="FE27" s="358"/>
      <c r="FF27" s="358"/>
      <c r="FG27" s="358"/>
      <c r="FH27" s="358"/>
      <c r="FI27" s="358"/>
      <c r="FJ27" s="358"/>
      <c r="FK27" s="358"/>
      <c r="FL27" s="358"/>
      <c r="FM27" s="358"/>
      <c r="FN27" s="358"/>
      <c r="FO27" s="358"/>
      <c r="FP27" s="358"/>
      <c r="FQ27" s="358"/>
      <c r="FR27" s="358"/>
      <c r="FS27" s="358"/>
      <c r="FT27" s="358"/>
      <c r="FU27" s="358"/>
      <c r="FV27" s="358"/>
      <c r="FW27" s="358"/>
      <c r="FX27" s="358"/>
      <c r="FY27" s="358"/>
      <c r="FZ27" s="358"/>
      <c r="GA27" s="358"/>
      <c r="GB27" s="358"/>
      <c r="GC27" s="358"/>
      <c r="GD27" s="358"/>
      <c r="GE27" s="358"/>
      <c r="GF27" s="358"/>
      <c r="GG27" s="358"/>
      <c r="GH27" s="358"/>
      <c r="GI27" s="358"/>
      <c r="GJ27" s="358"/>
      <c r="GK27" s="358"/>
      <c r="GL27" s="358"/>
      <c r="GM27" s="358"/>
      <c r="GN27" s="358"/>
      <c r="GO27" s="358"/>
      <c r="GP27" s="358"/>
      <c r="GQ27" s="358"/>
      <c r="GR27" s="358"/>
      <c r="GS27" s="358"/>
      <c r="GT27" s="358"/>
      <c r="GU27" s="358"/>
      <c r="GV27" s="358"/>
      <c r="GW27" s="358"/>
      <c r="GX27" s="358"/>
      <c r="GY27" s="358"/>
      <c r="GZ27" s="358"/>
      <c r="HA27" s="358"/>
      <c r="HB27" s="358"/>
      <c r="HC27" s="358"/>
      <c r="HD27" s="358"/>
      <c r="HE27" s="358"/>
      <c r="HF27" s="358"/>
      <c r="HG27" s="358"/>
      <c r="HH27" s="358"/>
      <c r="HI27" s="358"/>
      <c r="HJ27" s="358"/>
      <c r="HK27" s="358"/>
      <c r="HL27" s="358"/>
      <c r="HM27" s="358"/>
      <c r="HN27" s="358"/>
      <c r="HO27" s="358"/>
      <c r="HP27" s="358"/>
      <c r="HQ27" s="358"/>
      <c r="HR27" s="358"/>
      <c r="HS27" s="358"/>
      <c r="HT27" s="358"/>
      <c r="HU27" s="358"/>
      <c r="HV27" s="358"/>
      <c r="HW27" s="358"/>
      <c r="HX27" s="358"/>
      <c r="HY27" s="358"/>
      <c r="HZ27" s="358"/>
      <c r="IA27" s="358"/>
      <c r="IB27" s="358"/>
      <c r="IC27" s="358"/>
      <c r="ID27" s="358"/>
      <c r="IE27" s="358"/>
      <c r="IF27" s="358"/>
      <c r="IG27" s="358"/>
      <c r="IH27" s="358"/>
      <c r="II27" s="358"/>
      <c r="IJ27" s="358"/>
      <c r="IK27" s="358"/>
      <c r="IL27" s="358"/>
      <c r="IM27" s="358"/>
      <c r="IN27" s="358"/>
      <c r="IO27" s="358"/>
      <c r="IP27" s="358"/>
      <c r="IQ27" s="358"/>
      <c r="IR27" s="358"/>
      <c r="IS27" s="358"/>
      <c r="IT27" s="358"/>
    </row>
    <row r="28" spans="1:254" ht="12.75" hidden="1" customHeight="1">
      <c r="D28" s="345"/>
    </row>
    <row r="29" spans="1:254" ht="12.75" hidden="1" customHeight="1">
      <c r="D29" s="345"/>
    </row>
    <row r="30" spans="1:254" ht="12.75" hidden="1" customHeight="1">
      <c r="D30" s="345"/>
    </row>
    <row r="31" spans="1:254" ht="12.75" hidden="1" customHeight="1">
      <c r="D31" s="345"/>
    </row>
    <row r="32" spans="1:254" ht="12.75" hidden="1" customHeight="1">
      <c r="D32" s="345"/>
    </row>
    <row r="33" spans="4:4" ht="12.75" hidden="1" customHeight="1">
      <c r="D33" s="345"/>
    </row>
    <row r="34" spans="4:4" ht="0" hidden="1" customHeight="1">
      <c r="D34" s="345"/>
    </row>
    <row r="35" spans="4:4" ht="0" hidden="1" customHeight="1">
      <c r="D35" s="345"/>
    </row>
    <row r="36" spans="4:4" ht="0" hidden="1" customHeight="1">
      <c r="D36" s="345"/>
    </row>
    <row r="37" spans="4:4" ht="0" hidden="1" customHeight="1">
      <c r="D37" s="345"/>
    </row>
    <row r="38" spans="4:4" ht="0" hidden="1" customHeight="1">
      <c r="D38" s="345"/>
    </row>
    <row r="39" spans="4:4" ht="0" hidden="1" customHeight="1">
      <c r="D39" s="345"/>
    </row>
    <row r="40" spans="4:4" ht="0" hidden="1" customHeight="1">
      <c r="D40" s="345"/>
    </row>
    <row r="41" spans="4:4" ht="0" hidden="1" customHeight="1">
      <c r="D41" s="345"/>
    </row>
    <row r="42" spans="4:4" ht="0" hidden="1" customHeight="1">
      <c r="D42" s="345"/>
    </row>
    <row r="43" spans="4:4" ht="0" hidden="1" customHeight="1">
      <c r="D43" s="345"/>
    </row>
    <row r="44" spans="4:4" ht="0" hidden="1" customHeight="1">
      <c r="D44" s="345"/>
    </row>
    <row r="45" spans="4:4" ht="0" hidden="1" customHeight="1">
      <c r="D45" s="345"/>
    </row>
    <row r="46" spans="4:4" ht="0" hidden="1" customHeight="1"/>
    <row r="47" spans="4:4" ht="0" hidden="1" customHeight="1"/>
  </sheetData>
  <sheetProtection password="CC49" sheet="1" objects="1" scenarios="1"/>
  <mergeCells count="6">
    <mergeCell ref="B1:B2"/>
    <mergeCell ref="C1:C2"/>
    <mergeCell ref="F1:F2"/>
    <mergeCell ref="E1:E2"/>
    <mergeCell ref="B16:F16"/>
    <mergeCell ref="B3:F3"/>
  </mergeCells>
  <conditionalFormatting sqref="C5:C14">
    <cfRule type="containsBlanks" dxfId="2000" priority="3">
      <formula>LEN(TRIM(C5))=0</formula>
    </cfRule>
  </conditionalFormatting>
  <conditionalFormatting sqref="C17:C25">
    <cfRule type="containsBlanks" dxfId="1999" priority="1">
      <formula>LEN(TRIM(C17))=0</formula>
    </cfRule>
  </conditionalFormatting>
  <dataValidations count="1">
    <dataValidation type="whole" operator="greaterThanOrEqual" allowBlank="1" showInputMessage="1" showErrorMessage="1" sqref="C5:C14 C17:C25">
      <formula1>0</formula1>
    </dataValidation>
  </dataValidations>
  <printOptions horizontalCentered="1" verticalCentered="1"/>
  <pageMargins left="0.39370078740157483" right="0.39370078740157483" top="1.1417322834645669" bottom="0.74803149606299213" header="0.51181102362204722" footer="0.51181102362204722"/>
  <pageSetup orientation="landscape" horizontalDpi="4294967293" r:id="rId1"/>
  <headerFooter alignWithMargins="0">
    <oddHeader>&amp;L&amp;"-,Negrita"&amp;20Situación Hacendaria 2010-2011
&amp;14Nombre de la Entidad: &amp;F, Jalisco</oddHeader>
  </headerFooter>
</worksheet>
</file>

<file path=xl/worksheets/sheet5.xml><?xml version="1.0" encoding="utf-8"?>
<worksheet xmlns="http://schemas.openxmlformats.org/spreadsheetml/2006/main" xmlns:r="http://schemas.openxmlformats.org/officeDocument/2006/relationships">
  <sheetPr codeName="Hoja4">
    <tabColor rgb="FFFFFF00"/>
  </sheetPr>
  <dimension ref="A1:T449"/>
  <sheetViews>
    <sheetView topLeftCell="D1" workbookViewId="0">
      <pane ySplit="3" topLeftCell="A329" activePane="bottomLeft" state="frozen"/>
      <selection pane="bottomLeft" activeCell="H305" sqref="H305"/>
    </sheetView>
  </sheetViews>
  <sheetFormatPr baseColWidth="10" defaultColWidth="0" defaultRowHeight="15" zeroHeight="1"/>
  <cols>
    <col min="1" max="1" width="3.42578125" style="87" bestFit="1" customWidth="1"/>
    <col min="2" max="2" width="7" style="89" bestFit="1" customWidth="1"/>
    <col min="3" max="3" width="55" style="92" customWidth="1"/>
    <col min="4" max="4" width="3.7109375" style="253" customWidth="1"/>
    <col min="5" max="5" width="4" customWidth="1"/>
    <col min="6" max="6" width="15" style="146" customWidth="1"/>
    <col min="7" max="7" width="4" customWidth="1"/>
    <col min="8" max="8" width="15" style="146" customWidth="1"/>
    <col min="9" max="9" width="4" customWidth="1"/>
    <col min="10" max="10" width="15" style="146" customWidth="1"/>
    <col min="11" max="11" width="4" customWidth="1"/>
    <col min="12" max="12" width="15" style="146" customWidth="1"/>
    <col min="13" max="13" width="4" customWidth="1"/>
    <col min="14" max="14" width="15" style="146" customWidth="1"/>
    <col min="15" max="15" width="4" customWidth="1"/>
    <col min="16" max="16" width="15" style="146" customWidth="1"/>
    <col min="17" max="17" width="16.5703125" style="146" customWidth="1"/>
    <col min="18" max="18" width="0.28515625" customWidth="1"/>
    <col min="19" max="19" width="0" hidden="1" customWidth="1"/>
  </cols>
  <sheetData>
    <row r="1" spans="1:17" s="43" customFormat="1" ht="37.5" customHeight="1">
      <c r="A1" s="539" t="s">
        <v>1181</v>
      </c>
      <c r="B1" s="539" t="s">
        <v>1176</v>
      </c>
      <c r="C1" s="540" t="s">
        <v>1180</v>
      </c>
      <c r="D1" s="541" t="s">
        <v>1177</v>
      </c>
      <c r="E1" s="534" t="s">
        <v>978</v>
      </c>
      <c r="F1" s="534"/>
      <c r="G1" s="535" t="s">
        <v>367</v>
      </c>
      <c r="H1" s="535"/>
      <c r="I1" s="535" t="s">
        <v>743</v>
      </c>
      <c r="J1" s="535"/>
      <c r="K1" s="535" t="s">
        <v>744</v>
      </c>
      <c r="L1" s="535"/>
      <c r="M1" s="535" t="s">
        <v>745</v>
      </c>
      <c r="N1" s="535"/>
      <c r="O1" s="535" t="s">
        <v>749</v>
      </c>
      <c r="P1" s="535"/>
      <c r="Q1" s="531" t="s">
        <v>739</v>
      </c>
    </row>
    <row r="2" spans="1:17" s="43" customFormat="1">
      <c r="A2" s="540"/>
      <c r="B2" s="540"/>
      <c r="C2" s="540"/>
      <c r="D2" s="542"/>
      <c r="E2" s="75" t="s">
        <v>750</v>
      </c>
      <c r="F2" s="48" t="s">
        <v>977</v>
      </c>
      <c r="G2" s="75" t="s">
        <v>750</v>
      </c>
      <c r="H2" s="48" t="s">
        <v>977</v>
      </c>
      <c r="I2" s="75" t="s">
        <v>750</v>
      </c>
      <c r="J2" s="48" t="s">
        <v>977</v>
      </c>
      <c r="K2" s="75" t="s">
        <v>750</v>
      </c>
      <c r="L2" s="48" t="s">
        <v>977</v>
      </c>
      <c r="M2" s="75" t="s">
        <v>750</v>
      </c>
      <c r="N2" s="48" t="s">
        <v>977</v>
      </c>
      <c r="O2" s="75" t="s">
        <v>750</v>
      </c>
      <c r="P2" s="48" t="s">
        <v>977</v>
      </c>
      <c r="Q2" s="531"/>
    </row>
    <row r="3" spans="1:17" s="43" customFormat="1" ht="18" customHeight="1">
      <c r="A3" s="540"/>
      <c r="B3" s="540"/>
      <c r="C3" s="540"/>
      <c r="D3" s="543"/>
      <c r="E3" s="532"/>
      <c r="F3" s="533"/>
      <c r="G3" s="532"/>
      <c r="H3" s="533"/>
      <c r="I3" s="532"/>
      <c r="J3" s="533"/>
      <c r="K3" s="532"/>
      <c r="L3" s="533"/>
      <c r="M3" s="532"/>
      <c r="N3" s="533"/>
      <c r="O3" s="532"/>
      <c r="P3" s="533"/>
      <c r="Q3" s="531"/>
    </row>
    <row r="4" spans="1:17" s="93" customFormat="1" ht="25.5" customHeight="1">
      <c r="A4" s="96">
        <v>1</v>
      </c>
      <c r="B4" s="97"/>
      <c r="C4" s="98" t="s">
        <v>611</v>
      </c>
      <c r="D4" s="137"/>
      <c r="E4" s="99"/>
      <c r="F4" s="137">
        <f>F5+F22+F35+F36+F37+F38+F39+F53</f>
        <v>3315400</v>
      </c>
      <c r="G4" s="99"/>
      <c r="H4" s="137">
        <f>H5+H22+H35+H36+H37+H38+H39+H53</f>
        <v>0</v>
      </c>
      <c r="I4" s="99"/>
      <c r="J4" s="137">
        <f>J5+J22+J35+J36+J37+J38+J39+J53</f>
        <v>0</v>
      </c>
      <c r="K4" s="99"/>
      <c r="L4" s="137">
        <f>L5+L22+L35+L36+L37+L38+L39+L53</f>
        <v>0</v>
      </c>
      <c r="M4" s="99"/>
      <c r="N4" s="137">
        <f>N5+N22+N35+N36+N37+N38+N39+N53</f>
        <v>0</v>
      </c>
      <c r="O4" s="99"/>
      <c r="P4" s="137">
        <f>P5+P22+P35+P36+P37+P38+P39+P53</f>
        <v>0</v>
      </c>
      <c r="Q4" s="147">
        <f>SUM(F4+H4+J4+L4+N4+P4)</f>
        <v>3315400</v>
      </c>
    </row>
    <row r="5" spans="1:17" s="93" customFormat="1" ht="25.5" customHeight="1">
      <c r="A5" s="100">
        <v>11</v>
      </c>
      <c r="B5" s="101"/>
      <c r="C5" s="102" t="s">
        <v>610</v>
      </c>
      <c r="D5" s="138"/>
      <c r="E5" s="103"/>
      <c r="F5" s="138">
        <f>F6</f>
        <v>65400</v>
      </c>
      <c r="G5" s="103"/>
      <c r="H5" s="138">
        <f>H6</f>
        <v>0</v>
      </c>
      <c r="I5" s="103"/>
      <c r="J5" s="138">
        <f>J6</f>
        <v>0</v>
      </c>
      <c r="K5" s="103"/>
      <c r="L5" s="138">
        <f>L6</f>
        <v>0</v>
      </c>
      <c r="M5" s="103"/>
      <c r="N5" s="138">
        <f>N6</f>
        <v>0</v>
      </c>
      <c r="O5" s="103"/>
      <c r="P5" s="138">
        <f>P6</f>
        <v>0</v>
      </c>
      <c r="Q5" s="147">
        <f t="shared" ref="Q5:Q68" si="0">SUM(F5+H5+J5+L5+N5+P5)</f>
        <v>65400</v>
      </c>
    </row>
    <row r="6" spans="1:17" s="93" customFormat="1" ht="25.5" customHeight="1">
      <c r="A6" s="104"/>
      <c r="B6" s="105">
        <v>11100</v>
      </c>
      <c r="C6" s="106" t="s">
        <v>609</v>
      </c>
      <c r="D6" s="139"/>
      <c r="E6" s="107"/>
      <c r="F6" s="139">
        <f>SUM(F7:F21)</f>
        <v>65400</v>
      </c>
      <c r="G6" s="107"/>
      <c r="H6" s="139">
        <f>SUM(H7:H21)</f>
        <v>0</v>
      </c>
      <c r="I6" s="107"/>
      <c r="J6" s="139">
        <f>SUM(J7:J21)</f>
        <v>0</v>
      </c>
      <c r="K6" s="107"/>
      <c r="L6" s="139">
        <f>SUM(L7:L21)</f>
        <v>0</v>
      </c>
      <c r="M6" s="107"/>
      <c r="N6" s="139">
        <f>SUM(N7:N21)</f>
        <v>0</v>
      </c>
      <c r="O6" s="107"/>
      <c r="P6" s="139">
        <f>SUM(P7:P21)</f>
        <v>0</v>
      </c>
      <c r="Q6" s="147">
        <f t="shared" si="0"/>
        <v>65400</v>
      </c>
    </row>
    <row r="7" spans="1:17" s="93" customFormat="1" ht="25.5" customHeight="1">
      <c r="A7" s="108"/>
      <c r="B7" s="109">
        <v>11101</v>
      </c>
      <c r="C7" s="110" t="s">
        <v>608</v>
      </c>
      <c r="D7" s="140">
        <v>1</v>
      </c>
      <c r="E7" s="111">
        <v>101</v>
      </c>
      <c r="F7" s="152">
        <v>6000</v>
      </c>
      <c r="G7" s="111"/>
      <c r="H7" s="140"/>
      <c r="I7" s="111"/>
      <c r="J7" s="140"/>
      <c r="K7" s="111"/>
      <c r="L7" s="140"/>
      <c r="M7" s="111"/>
      <c r="N7" s="140"/>
      <c r="O7" s="111"/>
      <c r="P7" s="140"/>
      <c r="Q7" s="137">
        <f t="shared" si="0"/>
        <v>6000</v>
      </c>
    </row>
    <row r="8" spans="1:17" s="93" customFormat="1" ht="25.5" customHeight="1">
      <c r="A8" s="108"/>
      <c r="B8" s="109">
        <v>11102</v>
      </c>
      <c r="C8" s="110" t="s">
        <v>607</v>
      </c>
      <c r="D8" s="140">
        <v>1</v>
      </c>
      <c r="E8" s="111">
        <v>101</v>
      </c>
      <c r="F8" s="152">
        <v>4000</v>
      </c>
      <c r="G8" s="111"/>
      <c r="H8" s="140"/>
      <c r="I8" s="111"/>
      <c r="J8" s="140"/>
      <c r="K8" s="111"/>
      <c r="L8" s="140"/>
      <c r="M8" s="111"/>
      <c r="N8" s="140"/>
      <c r="O8" s="111"/>
      <c r="P8" s="140"/>
      <c r="Q8" s="137">
        <f t="shared" si="0"/>
        <v>4000</v>
      </c>
    </row>
    <row r="9" spans="1:17" s="93" customFormat="1" ht="25.5" customHeight="1">
      <c r="A9" s="108"/>
      <c r="B9" s="109">
        <v>11103</v>
      </c>
      <c r="C9" s="110" t="s">
        <v>606</v>
      </c>
      <c r="D9" s="140">
        <v>1</v>
      </c>
      <c r="E9" s="111">
        <v>101</v>
      </c>
      <c r="F9" s="152">
        <v>0</v>
      </c>
      <c r="G9" s="111"/>
      <c r="H9" s="140"/>
      <c r="I9" s="111"/>
      <c r="J9" s="140"/>
      <c r="K9" s="111"/>
      <c r="L9" s="140"/>
      <c r="M9" s="111"/>
      <c r="N9" s="140"/>
      <c r="O9" s="111"/>
      <c r="P9" s="140"/>
      <c r="Q9" s="137">
        <f t="shared" si="0"/>
        <v>0</v>
      </c>
    </row>
    <row r="10" spans="1:17" s="93" customFormat="1" ht="25.5" customHeight="1">
      <c r="A10" s="108"/>
      <c r="B10" s="109">
        <v>11104</v>
      </c>
      <c r="C10" s="110" t="s">
        <v>605</v>
      </c>
      <c r="D10" s="140">
        <v>1</v>
      </c>
      <c r="E10" s="111">
        <v>101</v>
      </c>
      <c r="F10" s="152">
        <v>0</v>
      </c>
      <c r="G10" s="111"/>
      <c r="H10" s="140"/>
      <c r="I10" s="111"/>
      <c r="J10" s="140"/>
      <c r="K10" s="111"/>
      <c r="L10" s="140"/>
      <c r="M10" s="111"/>
      <c r="N10" s="140"/>
      <c r="O10" s="111"/>
      <c r="P10" s="140"/>
      <c r="Q10" s="137">
        <f t="shared" si="0"/>
        <v>0</v>
      </c>
    </row>
    <row r="11" spans="1:17" s="93" customFormat="1" ht="25.5" customHeight="1">
      <c r="A11" s="108"/>
      <c r="B11" s="109">
        <v>11105</v>
      </c>
      <c r="C11" s="110" t="s">
        <v>604</v>
      </c>
      <c r="D11" s="140">
        <v>1</v>
      </c>
      <c r="E11" s="111">
        <v>101</v>
      </c>
      <c r="F11" s="152">
        <v>0</v>
      </c>
      <c r="G11" s="111"/>
      <c r="H11" s="140"/>
      <c r="I11" s="111"/>
      <c r="J11" s="140"/>
      <c r="K11" s="111"/>
      <c r="L11" s="140"/>
      <c r="M11" s="111"/>
      <c r="N11" s="140"/>
      <c r="O11" s="111"/>
      <c r="P11" s="140"/>
      <c r="Q11" s="137">
        <f t="shared" si="0"/>
        <v>0</v>
      </c>
    </row>
    <row r="12" spans="1:17" s="93" customFormat="1" ht="25.5" customHeight="1">
      <c r="A12" s="108"/>
      <c r="B12" s="109">
        <v>11106</v>
      </c>
      <c r="C12" s="110" t="s">
        <v>1391</v>
      </c>
      <c r="D12" s="140">
        <v>1</v>
      </c>
      <c r="E12" s="111">
        <v>101</v>
      </c>
      <c r="F12" s="152">
        <v>0</v>
      </c>
      <c r="G12" s="111"/>
      <c r="H12" s="140"/>
      <c r="I12" s="111"/>
      <c r="J12" s="140"/>
      <c r="K12" s="111"/>
      <c r="L12" s="140"/>
      <c r="M12" s="111"/>
      <c r="N12" s="140"/>
      <c r="O12" s="111"/>
      <c r="P12" s="140"/>
      <c r="Q12" s="137">
        <f t="shared" si="0"/>
        <v>0</v>
      </c>
    </row>
    <row r="13" spans="1:17" s="93" customFormat="1" ht="25.5" customHeight="1">
      <c r="A13" s="108"/>
      <c r="B13" s="109">
        <v>11107</v>
      </c>
      <c r="C13" s="110" t="s">
        <v>603</v>
      </c>
      <c r="D13" s="140">
        <v>1</v>
      </c>
      <c r="E13" s="111">
        <v>101</v>
      </c>
      <c r="F13" s="152">
        <v>0</v>
      </c>
      <c r="G13" s="111"/>
      <c r="H13" s="140"/>
      <c r="I13" s="111"/>
      <c r="J13" s="140"/>
      <c r="K13" s="111"/>
      <c r="L13" s="140"/>
      <c r="M13" s="111"/>
      <c r="N13" s="140"/>
      <c r="O13" s="111"/>
      <c r="P13" s="140"/>
      <c r="Q13" s="137">
        <f t="shared" si="0"/>
        <v>0</v>
      </c>
    </row>
    <row r="14" spans="1:17" s="93" customFormat="1" ht="25.5" customHeight="1">
      <c r="A14" s="108"/>
      <c r="B14" s="109">
        <v>11108</v>
      </c>
      <c r="C14" s="110" t="s">
        <v>602</v>
      </c>
      <c r="D14" s="140">
        <v>1</v>
      </c>
      <c r="E14" s="111">
        <v>101</v>
      </c>
      <c r="F14" s="152">
        <v>0</v>
      </c>
      <c r="G14" s="111"/>
      <c r="H14" s="140"/>
      <c r="I14" s="111"/>
      <c r="J14" s="140"/>
      <c r="K14" s="111"/>
      <c r="L14" s="140"/>
      <c r="M14" s="111"/>
      <c r="N14" s="140"/>
      <c r="O14" s="111"/>
      <c r="P14" s="140"/>
      <c r="Q14" s="137">
        <f t="shared" si="0"/>
        <v>0</v>
      </c>
    </row>
    <row r="15" spans="1:17" s="93" customFormat="1" ht="25.5" customHeight="1">
      <c r="A15" s="108"/>
      <c r="B15" s="109">
        <v>11109</v>
      </c>
      <c r="C15" s="110" t="s">
        <v>601</v>
      </c>
      <c r="D15" s="140">
        <v>1</v>
      </c>
      <c r="E15" s="111">
        <v>101</v>
      </c>
      <c r="F15" s="152">
        <v>400</v>
      </c>
      <c r="G15" s="111"/>
      <c r="H15" s="140"/>
      <c r="I15" s="111"/>
      <c r="J15" s="140"/>
      <c r="K15" s="111"/>
      <c r="L15" s="140"/>
      <c r="M15" s="111"/>
      <c r="N15" s="140"/>
      <c r="O15" s="111"/>
      <c r="P15" s="140"/>
      <c r="Q15" s="137">
        <f t="shared" si="0"/>
        <v>400</v>
      </c>
    </row>
    <row r="16" spans="1:17" s="93" customFormat="1" ht="25.5" customHeight="1">
      <c r="A16" s="108"/>
      <c r="B16" s="109">
        <v>11110</v>
      </c>
      <c r="C16" s="110" t="s">
        <v>600</v>
      </c>
      <c r="D16" s="140">
        <v>1</v>
      </c>
      <c r="E16" s="111">
        <v>101</v>
      </c>
      <c r="F16" s="152">
        <v>0</v>
      </c>
      <c r="G16" s="111"/>
      <c r="H16" s="140"/>
      <c r="I16" s="111"/>
      <c r="J16" s="140"/>
      <c r="K16" s="111"/>
      <c r="L16" s="140"/>
      <c r="M16" s="111"/>
      <c r="N16" s="140"/>
      <c r="O16" s="111"/>
      <c r="P16" s="140"/>
      <c r="Q16" s="137">
        <f t="shared" si="0"/>
        <v>0</v>
      </c>
    </row>
    <row r="17" spans="1:17" s="93" customFormat="1" ht="25.5" customHeight="1">
      <c r="A17" s="108"/>
      <c r="B17" s="109">
        <v>11111</v>
      </c>
      <c r="C17" s="110" t="s">
        <v>599</v>
      </c>
      <c r="D17" s="140">
        <v>1</v>
      </c>
      <c r="E17" s="111">
        <v>101</v>
      </c>
      <c r="F17" s="152">
        <v>0</v>
      </c>
      <c r="G17" s="111"/>
      <c r="H17" s="140"/>
      <c r="I17" s="111"/>
      <c r="J17" s="140"/>
      <c r="K17" s="111"/>
      <c r="L17" s="140"/>
      <c r="M17" s="111"/>
      <c r="N17" s="140"/>
      <c r="O17" s="111"/>
      <c r="P17" s="140"/>
      <c r="Q17" s="137">
        <f t="shared" si="0"/>
        <v>0</v>
      </c>
    </row>
    <row r="18" spans="1:17" s="93" customFormat="1" ht="25.5" customHeight="1">
      <c r="A18" s="108"/>
      <c r="B18" s="109">
        <v>11112</v>
      </c>
      <c r="C18" s="110" t="s">
        <v>598</v>
      </c>
      <c r="D18" s="140">
        <v>1</v>
      </c>
      <c r="E18" s="111">
        <v>101</v>
      </c>
      <c r="F18" s="152">
        <v>0</v>
      </c>
      <c r="G18" s="111"/>
      <c r="H18" s="140"/>
      <c r="I18" s="111"/>
      <c r="J18" s="140"/>
      <c r="K18" s="111"/>
      <c r="L18" s="140"/>
      <c r="M18" s="111"/>
      <c r="N18" s="140"/>
      <c r="O18" s="111"/>
      <c r="P18" s="140"/>
      <c r="Q18" s="137">
        <f t="shared" si="0"/>
        <v>0</v>
      </c>
    </row>
    <row r="19" spans="1:17" s="93" customFormat="1" ht="25.5" customHeight="1">
      <c r="A19" s="108"/>
      <c r="B19" s="109">
        <v>11113</v>
      </c>
      <c r="C19" s="110" t="s">
        <v>597</v>
      </c>
      <c r="D19" s="140">
        <v>1</v>
      </c>
      <c r="E19" s="111">
        <v>101</v>
      </c>
      <c r="F19" s="152">
        <v>30000</v>
      </c>
      <c r="G19" s="111"/>
      <c r="H19" s="140"/>
      <c r="I19" s="111"/>
      <c r="J19" s="140"/>
      <c r="K19" s="111"/>
      <c r="L19" s="140"/>
      <c r="M19" s="111"/>
      <c r="N19" s="140"/>
      <c r="O19" s="111"/>
      <c r="P19" s="140"/>
      <c r="Q19" s="137">
        <f t="shared" si="0"/>
        <v>30000</v>
      </c>
    </row>
    <row r="20" spans="1:17" s="93" customFormat="1" ht="25.5" customHeight="1">
      <c r="A20" s="108"/>
      <c r="B20" s="109">
        <v>11114</v>
      </c>
      <c r="C20" s="110" t="s">
        <v>596</v>
      </c>
      <c r="D20" s="140">
        <v>1</v>
      </c>
      <c r="E20" s="111">
        <v>101</v>
      </c>
      <c r="F20" s="152">
        <v>15000</v>
      </c>
      <c r="G20" s="111"/>
      <c r="H20" s="140"/>
      <c r="I20" s="111"/>
      <c r="J20" s="140"/>
      <c r="K20" s="111"/>
      <c r="L20" s="140"/>
      <c r="M20" s="111"/>
      <c r="N20" s="140"/>
      <c r="O20" s="111"/>
      <c r="P20" s="140"/>
      <c r="Q20" s="137">
        <f t="shared" si="0"/>
        <v>15000</v>
      </c>
    </row>
    <row r="21" spans="1:17" s="93" customFormat="1" ht="25.5" customHeight="1">
      <c r="A21" s="108"/>
      <c r="B21" s="109">
        <v>11115</v>
      </c>
      <c r="C21" s="110" t="s">
        <v>595</v>
      </c>
      <c r="D21" s="140">
        <v>1</v>
      </c>
      <c r="E21" s="111">
        <v>101</v>
      </c>
      <c r="F21" s="152">
        <v>10000</v>
      </c>
      <c r="G21" s="111"/>
      <c r="H21" s="140"/>
      <c r="I21" s="111"/>
      <c r="J21" s="140"/>
      <c r="K21" s="111"/>
      <c r="L21" s="140"/>
      <c r="M21" s="111"/>
      <c r="N21" s="140"/>
      <c r="O21" s="111"/>
      <c r="P21" s="140"/>
      <c r="Q21" s="137">
        <f t="shared" si="0"/>
        <v>10000</v>
      </c>
    </row>
    <row r="22" spans="1:17" s="93" customFormat="1" ht="25.5" customHeight="1">
      <c r="A22" s="100">
        <v>12</v>
      </c>
      <c r="B22" s="118"/>
      <c r="C22" s="102" t="s">
        <v>594</v>
      </c>
      <c r="D22" s="138"/>
      <c r="E22" s="103"/>
      <c r="F22" s="138">
        <f>F23+F26+F31</f>
        <v>3250000</v>
      </c>
      <c r="G22" s="103"/>
      <c r="H22" s="138">
        <f>H23+H26+H31</f>
        <v>0</v>
      </c>
      <c r="I22" s="103"/>
      <c r="J22" s="138">
        <f>J23+J26+J31</f>
        <v>0</v>
      </c>
      <c r="K22" s="103"/>
      <c r="L22" s="138">
        <f>L23+L26+L31</f>
        <v>0</v>
      </c>
      <c r="M22" s="103"/>
      <c r="N22" s="138">
        <f>N23+N26+N31</f>
        <v>0</v>
      </c>
      <c r="O22" s="103"/>
      <c r="P22" s="138">
        <f>P23+P26+P31</f>
        <v>0</v>
      </c>
      <c r="Q22" s="147">
        <f t="shared" si="0"/>
        <v>3250000</v>
      </c>
    </row>
    <row r="23" spans="1:17" s="93" customFormat="1" ht="25.5" customHeight="1">
      <c r="A23" s="104"/>
      <c r="B23" s="105">
        <v>12100</v>
      </c>
      <c r="C23" s="106" t="s">
        <v>593</v>
      </c>
      <c r="D23" s="139"/>
      <c r="E23" s="107"/>
      <c r="F23" s="139">
        <f>SUM(F24:F25)</f>
        <v>2650000</v>
      </c>
      <c r="G23" s="107"/>
      <c r="H23" s="139">
        <f>SUM(H24:H25)</f>
        <v>0</v>
      </c>
      <c r="I23" s="107"/>
      <c r="J23" s="139">
        <f>SUM(J24:J25)</f>
        <v>0</v>
      </c>
      <c r="K23" s="107"/>
      <c r="L23" s="139">
        <f>SUM(L24:L25)</f>
        <v>0</v>
      </c>
      <c r="M23" s="107"/>
      <c r="N23" s="139">
        <f>SUM(N24:N25)</f>
        <v>0</v>
      </c>
      <c r="O23" s="107"/>
      <c r="P23" s="139">
        <f>SUM(P24:P25)</f>
        <v>0</v>
      </c>
      <c r="Q23" s="147">
        <f t="shared" si="0"/>
        <v>2650000</v>
      </c>
    </row>
    <row r="24" spans="1:17" s="93" customFormat="1" ht="25.5" customHeight="1">
      <c r="A24" s="108"/>
      <c r="B24" s="109">
        <v>12101</v>
      </c>
      <c r="C24" s="110" t="s">
        <v>1153</v>
      </c>
      <c r="D24" s="140">
        <v>1</v>
      </c>
      <c r="E24" s="111">
        <v>101</v>
      </c>
      <c r="F24" s="152">
        <v>2550000</v>
      </c>
      <c r="G24" s="111"/>
      <c r="H24" s="140"/>
      <c r="I24" s="111"/>
      <c r="J24" s="140"/>
      <c r="K24" s="111"/>
      <c r="L24" s="140"/>
      <c r="M24" s="111"/>
      <c r="N24" s="140"/>
      <c r="O24" s="111"/>
      <c r="P24" s="140"/>
      <c r="Q24" s="137">
        <f t="shared" si="0"/>
        <v>2550000</v>
      </c>
    </row>
    <row r="25" spans="1:17" s="93" customFormat="1" ht="25.5" customHeight="1">
      <c r="A25" s="108"/>
      <c r="B25" s="109">
        <v>12102</v>
      </c>
      <c r="C25" s="110" t="s">
        <v>1154</v>
      </c>
      <c r="D25" s="140">
        <v>1</v>
      </c>
      <c r="E25" s="111">
        <v>101</v>
      </c>
      <c r="F25" s="152">
        <v>100000</v>
      </c>
      <c r="G25" s="111"/>
      <c r="H25" s="140"/>
      <c r="I25" s="111"/>
      <c r="J25" s="140"/>
      <c r="K25" s="111"/>
      <c r="L25" s="140"/>
      <c r="M25" s="111"/>
      <c r="N25" s="140"/>
      <c r="O25" s="111"/>
      <c r="P25" s="140"/>
      <c r="Q25" s="137">
        <f t="shared" si="0"/>
        <v>100000</v>
      </c>
    </row>
    <row r="26" spans="1:17" s="93" customFormat="1" ht="25.5" customHeight="1">
      <c r="A26" s="104"/>
      <c r="B26" s="105">
        <v>12200</v>
      </c>
      <c r="C26" s="106" t="s">
        <v>577</v>
      </c>
      <c r="D26" s="139"/>
      <c r="E26" s="107"/>
      <c r="F26" s="139">
        <f>SUM(F27:F30)</f>
        <v>600000</v>
      </c>
      <c r="G26" s="107"/>
      <c r="H26" s="139">
        <f>SUM(H27:H30)</f>
        <v>0</v>
      </c>
      <c r="I26" s="107"/>
      <c r="J26" s="139">
        <f>SUM(J27:J30)</f>
        <v>0</v>
      </c>
      <c r="K26" s="107"/>
      <c r="L26" s="139">
        <f>SUM(L27:L30)</f>
        <v>0</v>
      </c>
      <c r="M26" s="107"/>
      <c r="N26" s="139">
        <f>SUM(N27:N30)</f>
        <v>0</v>
      </c>
      <c r="O26" s="107"/>
      <c r="P26" s="139">
        <f>SUM(P27:P30)</f>
        <v>0</v>
      </c>
      <c r="Q26" s="147">
        <f t="shared" si="0"/>
        <v>600000</v>
      </c>
    </row>
    <row r="27" spans="1:17" s="93" customFormat="1" ht="25.5" customHeight="1">
      <c r="A27" s="108"/>
      <c r="B27" s="109">
        <v>12201</v>
      </c>
      <c r="C27" s="110" t="s">
        <v>576</v>
      </c>
      <c r="D27" s="140">
        <v>1</v>
      </c>
      <c r="E27" s="111">
        <v>101</v>
      </c>
      <c r="F27" s="152">
        <v>600000</v>
      </c>
      <c r="G27" s="111"/>
      <c r="H27" s="140"/>
      <c r="I27" s="111"/>
      <c r="J27" s="140"/>
      <c r="K27" s="111"/>
      <c r="L27" s="140"/>
      <c r="M27" s="111"/>
      <c r="N27" s="140"/>
      <c r="O27" s="111"/>
      <c r="P27" s="140"/>
      <c r="Q27" s="137">
        <f t="shared" si="0"/>
        <v>600000</v>
      </c>
    </row>
    <row r="28" spans="1:17" s="93" customFormat="1" ht="25.5" customHeight="1">
      <c r="A28" s="108"/>
      <c r="B28" s="109">
        <v>12202</v>
      </c>
      <c r="C28" s="110" t="s">
        <v>575</v>
      </c>
      <c r="D28" s="140">
        <v>1</v>
      </c>
      <c r="E28" s="111">
        <v>101</v>
      </c>
      <c r="F28" s="152">
        <v>0</v>
      </c>
      <c r="G28" s="111"/>
      <c r="H28" s="140"/>
      <c r="I28" s="111"/>
      <c r="J28" s="140"/>
      <c r="K28" s="111"/>
      <c r="L28" s="140"/>
      <c r="M28" s="111"/>
      <c r="N28" s="140"/>
      <c r="O28" s="111"/>
      <c r="P28" s="140"/>
      <c r="Q28" s="137">
        <f t="shared" si="0"/>
        <v>0</v>
      </c>
    </row>
    <row r="29" spans="1:17" s="93" customFormat="1" ht="25.5" customHeight="1">
      <c r="A29" s="108"/>
      <c r="B29" s="109">
        <v>12203</v>
      </c>
      <c r="C29" s="110" t="s">
        <v>574</v>
      </c>
      <c r="D29" s="140">
        <v>1</v>
      </c>
      <c r="E29" s="111">
        <v>101</v>
      </c>
      <c r="F29" s="152">
        <v>0</v>
      </c>
      <c r="G29" s="111"/>
      <c r="H29" s="140"/>
      <c r="I29" s="111"/>
      <c r="J29" s="140"/>
      <c r="K29" s="111"/>
      <c r="L29" s="140"/>
      <c r="M29" s="111"/>
      <c r="N29" s="140"/>
      <c r="O29" s="111"/>
      <c r="P29" s="140"/>
      <c r="Q29" s="137">
        <f t="shared" si="0"/>
        <v>0</v>
      </c>
    </row>
    <row r="30" spans="1:17" s="93" customFormat="1" ht="25.5" customHeight="1">
      <c r="A30" s="108"/>
      <c r="B30" s="109">
        <v>12204</v>
      </c>
      <c r="C30" s="110" t="s">
        <v>573</v>
      </c>
      <c r="D30" s="140">
        <v>1</v>
      </c>
      <c r="E30" s="111">
        <v>101</v>
      </c>
      <c r="F30" s="152">
        <v>0</v>
      </c>
      <c r="G30" s="111"/>
      <c r="H30" s="140"/>
      <c r="I30" s="111"/>
      <c r="J30" s="140"/>
      <c r="K30" s="111"/>
      <c r="L30" s="140"/>
      <c r="M30" s="111"/>
      <c r="N30" s="140"/>
      <c r="O30" s="111"/>
      <c r="P30" s="140"/>
      <c r="Q30" s="137">
        <f t="shared" si="0"/>
        <v>0</v>
      </c>
    </row>
    <row r="31" spans="1:17" s="93" customFormat="1" ht="25.5" customHeight="1">
      <c r="A31" s="104"/>
      <c r="B31" s="105">
        <v>12300</v>
      </c>
      <c r="C31" s="106" t="s">
        <v>592</v>
      </c>
      <c r="D31" s="139"/>
      <c r="E31" s="107"/>
      <c r="F31" s="139">
        <f>SUM(F32:F34)</f>
        <v>0</v>
      </c>
      <c r="G31" s="107"/>
      <c r="H31" s="139">
        <f>SUM(H32:H34)</f>
        <v>0</v>
      </c>
      <c r="I31" s="107"/>
      <c r="J31" s="139">
        <f>SUM(J32:J34)</f>
        <v>0</v>
      </c>
      <c r="K31" s="107"/>
      <c r="L31" s="139">
        <f>SUM(L32:L34)</f>
        <v>0</v>
      </c>
      <c r="M31" s="107"/>
      <c r="N31" s="139">
        <f>SUM(N32:N34)</f>
        <v>0</v>
      </c>
      <c r="O31" s="107"/>
      <c r="P31" s="139">
        <f>SUM(P32:P34)</f>
        <v>0</v>
      </c>
      <c r="Q31" s="147">
        <f t="shared" si="0"/>
        <v>0</v>
      </c>
    </row>
    <row r="32" spans="1:17" s="93" customFormat="1" ht="25.5" customHeight="1">
      <c r="A32" s="108"/>
      <c r="B32" s="109">
        <v>12301</v>
      </c>
      <c r="C32" s="110" t="s">
        <v>475</v>
      </c>
      <c r="D32" s="140">
        <v>1</v>
      </c>
      <c r="E32" s="111">
        <v>101</v>
      </c>
      <c r="F32" s="152">
        <v>0</v>
      </c>
      <c r="G32" s="111"/>
      <c r="H32" s="140"/>
      <c r="I32" s="111"/>
      <c r="J32" s="140"/>
      <c r="K32" s="111"/>
      <c r="L32" s="140"/>
      <c r="M32" s="111"/>
      <c r="N32" s="140"/>
      <c r="O32" s="111"/>
      <c r="P32" s="140"/>
      <c r="Q32" s="137">
        <f t="shared" si="0"/>
        <v>0</v>
      </c>
    </row>
    <row r="33" spans="1:17" s="93" customFormat="1" ht="25.5" customHeight="1">
      <c r="A33" s="108"/>
      <c r="B33" s="109">
        <v>12302</v>
      </c>
      <c r="C33" s="110" t="s">
        <v>591</v>
      </c>
      <c r="D33" s="140">
        <v>1</v>
      </c>
      <c r="E33" s="111">
        <v>101</v>
      </c>
      <c r="F33" s="152">
        <v>0</v>
      </c>
      <c r="G33" s="111"/>
      <c r="H33" s="140"/>
      <c r="I33" s="111"/>
      <c r="J33" s="140"/>
      <c r="K33" s="111"/>
      <c r="L33" s="140"/>
      <c r="M33" s="111"/>
      <c r="N33" s="140"/>
      <c r="O33" s="111"/>
      <c r="P33" s="140"/>
      <c r="Q33" s="137">
        <f t="shared" si="0"/>
        <v>0</v>
      </c>
    </row>
    <row r="34" spans="1:17" s="93" customFormat="1" ht="25.5" customHeight="1">
      <c r="A34" s="108"/>
      <c r="B34" s="109">
        <v>12303</v>
      </c>
      <c r="C34" s="110" t="s">
        <v>590</v>
      </c>
      <c r="D34" s="140">
        <v>1</v>
      </c>
      <c r="E34" s="111">
        <v>101</v>
      </c>
      <c r="F34" s="152">
        <v>0</v>
      </c>
      <c r="G34" s="111"/>
      <c r="H34" s="140"/>
      <c r="I34" s="111"/>
      <c r="J34" s="140"/>
      <c r="K34" s="111"/>
      <c r="L34" s="140"/>
      <c r="M34" s="111"/>
      <c r="N34" s="140"/>
      <c r="O34" s="111"/>
      <c r="P34" s="140"/>
      <c r="Q34" s="137">
        <f t="shared" si="0"/>
        <v>0</v>
      </c>
    </row>
    <row r="35" spans="1:17" s="94" customFormat="1" ht="25.5" customHeight="1">
      <c r="A35" s="119">
        <v>13</v>
      </c>
      <c r="B35" s="120"/>
      <c r="C35" s="102" t="s">
        <v>589</v>
      </c>
      <c r="D35" s="141"/>
      <c r="E35" s="121"/>
      <c r="F35" s="141"/>
      <c r="G35" s="121"/>
      <c r="H35" s="141"/>
      <c r="I35" s="121"/>
      <c r="J35" s="141"/>
      <c r="K35" s="121"/>
      <c r="L35" s="141"/>
      <c r="M35" s="121"/>
      <c r="N35" s="141"/>
      <c r="O35" s="121"/>
      <c r="P35" s="141"/>
      <c r="Q35" s="147">
        <f t="shared" si="0"/>
        <v>0</v>
      </c>
    </row>
    <row r="36" spans="1:17" s="94" customFormat="1" ht="25.5" customHeight="1">
      <c r="A36" s="119">
        <v>14</v>
      </c>
      <c r="B36" s="120"/>
      <c r="C36" s="102" t="s">
        <v>588</v>
      </c>
      <c r="D36" s="141"/>
      <c r="E36" s="121"/>
      <c r="F36" s="141"/>
      <c r="G36" s="121"/>
      <c r="H36" s="141"/>
      <c r="I36" s="121"/>
      <c r="J36" s="141"/>
      <c r="K36" s="121"/>
      <c r="L36" s="141"/>
      <c r="M36" s="121"/>
      <c r="N36" s="141"/>
      <c r="O36" s="121"/>
      <c r="P36" s="141"/>
      <c r="Q36" s="147">
        <f t="shared" si="0"/>
        <v>0</v>
      </c>
    </row>
    <row r="37" spans="1:17" s="94" customFormat="1" ht="25.5" customHeight="1">
      <c r="A37" s="119">
        <v>15</v>
      </c>
      <c r="B37" s="120"/>
      <c r="C37" s="102" t="s">
        <v>587</v>
      </c>
      <c r="D37" s="141"/>
      <c r="E37" s="121"/>
      <c r="F37" s="141"/>
      <c r="G37" s="121"/>
      <c r="H37" s="141"/>
      <c r="I37" s="121"/>
      <c r="J37" s="141"/>
      <c r="K37" s="121"/>
      <c r="L37" s="141"/>
      <c r="M37" s="121"/>
      <c r="N37" s="141"/>
      <c r="O37" s="121"/>
      <c r="P37" s="141"/>
      <c r="Q37" s="147">
        <f t="shared" si="0"/>
        <v>0</v>
      </c>
    </row>
    <row r="38" spans="1:17" s="94" customFormat="1" ht="25.5" customHeight="1">
      <c r="A38" s="119">
        <v>16</v>
      </c>
      <c r="B38" s="120"/>
      <c r="C38" s="102" t="s">
        <v>586</v>
      </c>
      <c r="D38" s="141"/>
      <c r="E38" s="121"/>
      <c r="F38" s="141"/>
      <c r="G38" s="121"/>
      <c r="H38" s="141"/>
      <c r="I38" s="121"/>
      <c r="J38" s="141"/>
      <c r="K38" s="121"/>
      <c r="L38" s="141"/>
      <c r="M38" s="121"/>
      <c r="N38" s="141"/>
      <c r="O38" s="121"/>
      <c r="P38" s="141"/>
      <c r="Q38" s="147">
        <f t="shared" si="0"/>
        <v>0</v>
      </c>
    </row>
    <row r="39" spans="1:17" s="93" customFormat="1" ht="25.5" customHeight="1">
      <c r="A39" s="100">
        <v>17</v>
      </c>
      <c r="B39" s="118"/>
      <c r="C39" s="102" t="s">
        <v>506</v>
      </c>
      <c r="D39" s="138"/>
      <c r="E39" s="103"/>
      <c r="F39" s="138">
        <f>F40+F42+F45+F47+F51</f>
        <v>0</v>
      </c>
      <c r="G39" s="103"/>
      <c r="H39" s="138">
        <f>H40+H42+H45+H47+H51</f>
        <v>0</v>
      </c>
      <c r="I39" s="103"/>
      <c r="J39" s="138">
        <f>J40+J42+J45+J47+J51</f>
        <v>0</v>
      </c>
      <c r="K39" s="103"/>
      <c r="L39" s="138">
        <f>L40+L42+L45+L47+L51</f>
        <v>0</v>
      </c>
      <c r="M39" s="103"/>
      <c r="N39" s="138">
        <f>N40+N42+N45+N47+N51</f>
        <v>0</v>
      </c>
      <c r="O39" s="103"/>
      <c r="P39" s="138">
        <f>P40+P42+P45+P47+P51</f>
        <v>0</v>
      </c>
      <c r="Q39" s="147">
        <f t="shared" si="0"/>
        <v>0</v>
      </c>
    </row>
    <row r="40" spans="1:17" s="93" customFormat="1" ht="25.5" customHeight="1">
      <c r="A40" s="104"/>
      <c r="B40" s="105">
        <v>17100</v>
      </c>
      <c r="C40" s="129" t="s">
        <v>386</v>
      </c>
      <c r="D40" s="139"/>
      <c r="E40" s="107"/>
      <c r="F40" s="139">
        <f>SUM(F41)</f>
        <v>0</v>
      </c>
      <c r="G40" s="107"/>
      <c r="H40" s="139">
        <f>SUM(H41)</f>
        <v>0</v>
      </c>
      <c r="I40" s="107"/>
      <c r="J40" s="139">
        <f>SUM(J41)</f>
        <v>0</v>
      </c>
      <c r="K40" s="107"/>
      <c r="L40" s="139">
        <f>SUM(L41)</f>
        <v>0</v>
      </c>
      <c r="M40" s="107"/>
      <c r="N40" s="139">
        <f>SUM(N41)</f>
        <v>0</v>
      </c>
      <c r="O40" s="107"/>
      <c r="P40" s="139">
        <f>SUM(P41)</f>
        <v>0</v>
      </c>
      <c r="Q40" s="147">
        <f t="shared" si="0"/>
        <v>0</v>
      </c>
    </row>
    <row r="41" spans="1:17" s="93" customFormat="1" ht="25.5" customHeight="1">
      <c r="A41" s="108"/>
      <c r="B41" s="109">
        <v>17101</v>
      </c>
      <c r="C41" s="110" t="s">
        <v>385</v>
      </c>
      <c r="D41" s="140">
        <v>1</v>
      </c>
      <c r="E41" s="111">
        <v>101</v>
      </c>
      <c r="F41" s="152">
        <v>0</v>
      </c>
      <c r="G41" s="111"/>
      <c r="H41" s="140"/>
      <c r="I41" s="111"/>
      <c r="J41" s="140"/>
      <c r="K41" s="111"/>
      <c r="L41" s="140"/>
      <c r="M41" s="111"/>
      <c r="N41" s="140"/>
      <c r="O41" s="111"/>
      <c r="P41" s="140"/>
      <c r="Q41" s="137">
        <f t="shared" si="0"/>
        <v>0</v>
      </c>
    </row>
    <row r="42" spans="1:17" s="93" customFormat="1" ht="25.5" customHeight="1">
      <c r="A42" s="104"/>
      <c r="B42" s="105">
        <v>17200</v>
      </c>
      <c r="C42" s="129" t="s">
        <v>505</v>
      </c>
      <c r="D42" s="139"/>
      <c r="E42" s="107"/>
      <c r="F42" s="139">
        <f>SUM(F43:F44)</f>
        <v>0</v>
      </c>
      <c r="G42" s="107"/>
      <c r="H42" s="139">
        <f>SUM(H43:H44)</f>
        <v>0</v>
      </c>
      <c r="I42" s="107"/>
      <c r="J42" s="139">
        <f>SUM(J43:J44)</f>
        <v>0</v>
      </c>
      <c r="K42" s="107"/>
      <c r="L42" s="139">
        <f>SUM(L43:L44)</f>
        <v>0</v>
      </c>
      <c r="M42" s="107"/>
      <c r="N42" s="139">
        <f>SUM(N43:N44)</f>
        <v>0</v>
      </c>
      <c r="O42" s="107"/>
      <c r="P42" s="139">
        <f>SUM(P43:P44)</f>
        <v>0</v>
      </c>
      <c r="Q42" s="147">
        <f t="shared" si="0"/>
        <v>0</v>
      </c>
    </row>
    <row r="43" spans="1:17" s="93" customFormat="1" ht="25.5" customHeight="1">
      <c r="A43" s="108"/>
      <c r="B43" s="109">
        <v>17201</v>
      </c>
      <c r="C43" s="110" t="s">
        <v>400</v>
      </c>
      <c r="D43" s="140">
        <v>1</v>
      </c>
      <c r="E43" s="111">
        <v>101</v>
      </c>
      <c r="F43" s="152">
        <v>0</v>
      </c>
      <c r="G43" s="111"/>
      <c r="H43" s="140"/>
      <c r="I43" s="111"/>
      <c r="J43" s="140"/>
      <c r="K43" s="111"/>
      <c r="L43" s="140"/>
      <c r="M43" s="111"/>
      <c r="N43" s="140"/>
      <c r="O43" s="111"/>
      <c r="P43" s="140"/>
      <c r="Q43" s="137">
        <f t="shared" si="0"/>
        <v>0</v>
      </c>
    </row>
    <row r="44" spans="1:17" s="93" customFormat="1" ht="25.5" customHeight="1">
      <c r="A44" s="108"/>
      <c r="B44" s="109">
        <v>17202</v>
      </c>
      <c r="C44" s="110" t="s">
        <v>1373</v>
      </c>
      <c r="D44" s="140">
        <v>1</v>
      </c>
      <c r="E44" s="111">
        <v>101</v>
      </c>
      <c r="F44" s="152">
        <v>0</v>
      </c>
      <c r="G44" s="111"/>
      <c r="H44" s="140"/>
      <c r="I44" s="111"/>
      <c r="J44" s="140"/>
      <c r="K44" s="111"/>
      <c r="L44" s="140"/>
      <c r="M44" s="111"/>
      <c r="N44" s="140"/>
      <c r="O44" s="111"/>
      <c r="P44" s="140"/>
      <c r="Q44" s="137">
        <f t="shared" si="0"/>
        <v>0</v>
      </c>
    </row>
    <row r="45" spans="1:17" s="93" customFormat="1" ht="25.5" customHeight="1">
      <c r="A45" s="104"/>
      <c r="B45" s="105">
        <v>17300</v>
      </c>
      <c r="C45" s="129" t="s">
        <v>384</v>
      </c>
      <c r="D45" s="139"/>
      <c r="E45" s="107"/>
      <c r="F45" s="139">
        <f>SUM(F46)</f>
        <v>0</v>
      </c>
      <c r="G45" s="107"/>
      <c r="H45" s="139">
        <f>SUM(H46)</f>
        <v>0</v>
      </c>
      <c r="I45" s="107"/>
      <c r="J45" s="139">
        <f>SUM(J46)</f>
        <v>0</v>
      </c>
      <c r="K45" s="107"/>
      <c r="L45" s="139">
        <f>SUM(L46)</f>
        <v>0</v>
      </c>
      <c r="M45" s="107"/>
      <c r="N45" s="139">
        <f>SUM(N46)</f>
        <v>0</v>
      </c>
      <c r="O45" s="107"/>
      <c r="P45" s="139">
        <f>SUM(P46)</f>
        <v>0</v>
      </c>
      <c r="Q45" s="147">
        <f t="shared" si="0"/>
        <v>0</v>
      </c>
    </row>
    <row r="46" spans="1:17" s="93" customFormat="1" ht="25.5" customHeight="1">
      <c r="A46" s="108"/>
      <c r="B46" s="109">
        <v>17301</v>
      </c>
      <c r="C46" s="110" t="s">
        <v>1156</v>
      </c>
      <c r="D46" s="140">
        <v>1</v>
      </c>
      <c r="E46" s="111">
        <v>101</v>
      </c>
      <c r="F46" s="152">
        <v>0</v>
      </c>
      <c r="G46" s="111"/>
      <c r="H46" s="140"/>
      <c r="I46" s="111"/>
      <c r="J46" s="140"/>
      <c r="K46" s="111"/>
      <c r="L46" s="140"/>
      <c r="M46" s="111"/>
      <c r="N46" s="140"/>
      <c r="O46" s="111"/>
      <c r="P46" s="140"/>
      <c r="Q46" s="137">
        <f t="shared" si="0"/>
        <v>0</v>
      </c>
    </row>
    <row r="47" spans="1:17" s="93" customFormat="1" ht="25.5" customHeight="1">
      <c r="A47" s="104"/>
      <c r="B47" s="105">
        <v>17400</v>
      </c>
      <c r="C47" s="129" t="s">
        <v>376</v>
      </c>
      <c r="D47" s="139"/>
      <c r="E47" s="107"/>
      <c r="F47" s="139">
        <f>SUM(F48:F50)</f>
        <v>0</v>
      </c>
      <c r="G47" s="130"/>
      <c r="H47" s="139">
        <f>SUM(H48:H50)</f>
        <v>0</v>
      </c>
      <c r="I47" s="107"/>
      <c r="J47" s="139">
        <f>SUM(J48:J50)</f>
        <v>0</v>
      </c>
      <c r="K47" s="107"/>
      <c r="L47" s="139">
        <f>SUM(L48:L50)</f>
        <v>0</v>
      </c>
      <c r="M47" s="107"/>
      <c r="N47" s="139">
        <f>SUM(N48:N50)</f>
        <v>0</v>
      </c>
      <c r="O47" s="107"/>
      <c r="P47" s="139">
        <f>SUM(P48:P50)</f>
        <v>0</v>
      </c>
      <c r="Q47" s="147">
        <f t="shared" si="0"/>
        <v>0</v>
      </c>
    </row>
    <row r="48" spans="1:17" s="93" customFormat="1" ht="25.5" customHeight="1">
      <c r="A48" s="108"/>
      <c r="B48" s="109">
        <v>17401</v>
      </c>
      <c r="C48" s="110" t="s">
        <v>1157</v>
      </c>
      <c r="D48" s="140">
        <v>1</v>
      </c>
      <c r="E48" s="111">
        <v>101</v>
      </c>
      <c r="F48" s="152">
        <v>0</v>
      </c>
      <c r="G48" s="114"/>
      <c r="H48" s="140"/>
      <c r="I48" s="111"/>
      <c r="J48" s="140"/>
      <c r="K48" s="111"/>
      <c r="L48" s="140"/>
      <c r="M48" s="111"/>
      <c r="N48" s="140"/>
      <c r="O48" s="111"/>
      <c r="P48" s="140"/>
      <c r="Q48" s="137">
        <f t="shared" si="0"/>
        <v>0</v>
      </c>
    </row>
    <row r="49" spans="1:17" s="93" customFormat="1" ht="25.5" customHeight="1">
      <c r="A49" s="108"/>
      <c r="B49" s="109">
        <v>17402</v>
      </c>
      <c r="C49" s="110" t="s">
        <v>375</v>
      </c>
      <c r="D49" s="140">
        <v>1</v>
      </c>
      <c r="E49" s="111">
        <v>101</v>
      </c>
      <c r="F49" s="152">
        <v>0</v>
      </c>
      <c r="G49" s="114"/>
      <c r="H49" s="140"/>
      <c r="I49" s="111"/>
      <c r="J49" s="140"/>
      <c r="K49" s="111"/>
      <c r="L49" s="140"/>
      <c r="M49" s="111"/>
      <c r="N49" s="140"/>
      <c r="O49" s="111"/>
      <c r="P49" s="140"/>
      <c r="Q49" s="137">
        <f t="shared" si="0"/>
        <v>0</v>
      </c>
    </row>
    <row r="50" spans="1:17" s="93" customFormat="1" ht="25.5" customHeight="1">
      <c r="A50" s="108"/>
      <c r="B50" s="109">
        <v>17403</v>
      </c>
      <c r="C50" s="110" t="s">
        <v>374</v>
      </c>
      <c r="D50" s="140">
        <v>1</v>
      </c>
      <c r="E50" s="111">
        <v>101</v>
      </c>
      <c r="F50" s="152">
        <v>0</v>
      </c>
      <c r="G50" s="114"/>
      <c r="H50" s="140"/>
      <c r="I50" s="111"/>
      <c r="J50" s="140"/>
      <c r="K50" s="111"/>
      <c r="L50" s="140"/>
      <c r="M50" s="111"/>
      <c r="N50" s="140"/>
      <c r="O50" s="111"/>
      <c r="P50" s="140"/>
      <c r="Q50" s="137">
        <f t="shared" si="0"/>
        <v>0</v>
      </c>
    </row>
    <row r="51" spans="1:17" s="93" customFormat="1" ht="25.5" customHeight="1">
      <c r="A51" s="104"/>
      <c r="B51" s="105">
        <v>17500</v>
      </c>
      <c r="C51" s="129" t="s">
        <v>373</v>
      </c>
      <c r="D51" s="139"/>
      <c r="E51" s="107"/>
      <c r="F51" s="139">
        <f>SUM(F52)</f>
        <v>0</v>
      </c>
      <c r="G51" s="130"/>
      <c r="H51" s="139">
        <f>SUM(H52)</f>
        <v>0</v>
      </c>
      <c r="I51" s="107"/>
      <c r="J51" s="139">
        <f>SUM(J52)</f>
        <v>0</v>
      </c>
      <c r="K51" s="107"/>
      <c r="L51" s="139">
        <f>SUM(L52)</f>
        <v>0</v>
      </c>
      <c r="M51" s="107"/>
      <c r="N51" s="139">
        <f>SUM(N52)</f>
        <v>0</v>
      </c>
      <c r="O51" s="107"/>
      <c r="P51" s="139">
        <f>SUM(P52)</f>
        <v>0</v>
      </c>
      <c r="Q51" s="147">
        <f t="shared" si="0"/>
        <v>0</v>
      </c>
    </row>
    <row r="52" spans="1:17" s="93" customFormat="1" ht="25.5" customHeight="1">
      <c r="A52" s="108"/>
      <c r="B52" s="109">
        <v>17501</v>
      </c>
      <c r="C52" s="110" t="s">
        <v>1158</v>
      </c>
      <c r="D52" s="140">
        <v>1</v>
      </c>
      <c r="E52" s="111">
        <v>101</v>
      </c>
      <c r="F52" s="152">
        <v>0</v>
      </c>
      <c r="G52" s="114"/>
      <c r="H52" s="140"/>
      <c r="I52" s="111"/>
      <c r="J52" s="140"/>
      <c r="K52" s="111"/>
      <c r="L52" s="140"/>
      <c r="M52" s="111"/>
      <c r="N52" s="140"/>
      <c r="O52" s="111"/>
      <c r="P52" s="140"/>
      <c r="Q52" s="137">
        <f t="shared" si="0"/>
        <v>0</v>
      </c>
    </row>
    <row r="53" spans="1:17" s="93" customFormat="1" ht="25.5" customHeight="1">
      <c r="A53" s="100">
        <v>18</v>
      </c>
      <c r="B53" s="118"/>
      <c r="C53" s="102" t="s">
        <v>585</v>
      </c>
      <c r="D53" s="138"/>
      <c r="E53" s="103"/>
      <c r="F53" s="138">
        <f>F54</f>
        <v>0</v>
      </c>
      <c r="G53" s="103"/>
      <c r="H53" s="138">
        <f>H54</f>
        <v>0</v>
      </c>
      <c r="I53" s="103"/>
      <c r="J53" s="138">
        <f>J54</f>
        <v>0</v>
      </c>
      <c r="K53" s="103"/>
      <c r="L53" s="138">
        <f>L54</f>
        <v>0</v>
      </c>
      <c r="M53" s="103"/>
      <c r="N53" s="138">
        <f>N54</f>
        <v>0</v>
      </c>
      <c r="O53" s="103"/>
      <c r="P53" s="138">
        <f>P54</f>
        <v>0</v>
      </c>
      <c r="Q53" s="147">
        <f t="shared" si="0"/>
        <v>0</v>
      </c>
    </row>
    <row r="54" spans="1:17" s="93" customFormat="1" ht="25.5" customHeight="1">
      <c r="A54" s="104"/>
      <c r="B54" s="105">
        <v>18100</v>
      </c>
      <c r="C54" s="129" t="s">
        <v>584</v>
      </c>
      <c r="D54" s="139"/>
      <c r="E54" s="107"/>
      <c r="F54" s="139">
        <f>SUM(F55:F56)</f>
        <v>0</v>
      </c>
      <c r="G54" s="107"/>
      <c r="H54" s="139">
        <f>SUM(H55:H56)</f>
        <v>0</v>
      </c>
      <c r="I54" s="107"/>
      <c r="J54" s="139">
        <f>SUM(J55:J56)</f>
        <v>0</v>
      </c>
      <c r="K54" s="107"/>
      <c r="L54" s="139">
        <f>SUM(L55:L56)</f>
        <v>0</v>
      </c>
      <c r="M54" s="107"/>
      <c r="N54" s="139">
        <f>SUM(N55:N56)</f>
        <v>0</v>
      </c>
      <c r="O54" s="107"/>
      <c r="P54" s="139">
        <f>SUM(P55:P56)</f>
        <v>0</v>
      </c>
      <c r="Q54" s="147">
        <f t="shared" si="0"/>
        <v>0</v>
      </c>
    </row>
    <row r="55" spans="1:17" s="93" customFormat="1" ht="25.5" customHeight="1">
      <c r="A55" s="108"/>
      <c r="B55" s="109">
        <v>18101</v>
      </c>
      <c r="C55" s="110" t="s">
        <v>584</v>
      </c>
      <c r="D55" s="140">
        <v>1</v>
      </c>
      <c r="E55" s="111">
        <v>101</v>
      </c>
      <c r="F55" s="152">
        <v>0</v>
      </c>
      <c r="G55" s="111"/>
      <c r="H55" s="140"/>
      <c r="I55" s="111"/>
      <c r="J55" s="140"/>
      <c r="K55" s="111"/>
      <c r="L55" s="140"/>
      <c r="M55" s="111"/>
      <c r="N55" s="140"/>
      <c r="O55" s="111"/>
      <c r="P55" s="140"/>
      <c r="Q55" s="137">
        <f t="shared" si="0"/>
        <v>0</v>
      </c>
    </row>
    <row r="56" spans="1:17" s="93" customFormat="1" ht="25.5" customHeight="1">
      <c r="A56" s="108"/>
      <c r="B56" s="109">
        <v>18102</v>
      </c>
      <c r="C56" s="110" t="s">
        <v>1155</v>
      </c>
      <c r="D56" s="140">
        <v>1</v>
      </c>
      <c r="E56" s="111">
        <v>101</v>
      </c>
      <c r="F56" s="152">
        <v>0</v>
      </c>
      <c r="G56" s="111"/>
      <c r="H56" s="140"/>
      <c r="I56" s="111"/>
      <c r="J56" s="140"/>
      <c r="K56" s="111"/>
      <c r="L56" s="140"/>
      <c r="M56" s="111"/>
      <c r="N56" s="140"/>
      <c r="O56" s="111"/>
      <c r="P56" s="140"/>
      <c r="Q56" s="137">
        <f t="shared" si="0"/>
        <v>0</v>
      </c>
    </row>
    <row r="57" spans="1:17" s="93" customFormat="1" ht="25.5" customHeight="1">
      <c r="A57" s="96">
        <v>2</v>
      </c>
      <c r="B57" s="124"/>
      <c r="C57" s="98" t="s">
        <v>583</v>
      </c>
      <c r="D57" s="137"/>
      <c r="E57" s="99"/>
      <c r="F57" s="137">
        <f>F58+F59+F60+F61+F62</f>
        <v>0</v>
      </c>
      <c r="G57" s="99"/>
      <c r="H57" s="137">
        <f>H58+H59+H60+H61+H62</f>
        <v>0</v>
      </c>
      <c r="I57" s="99"/>
      <c r="J57" s="137">
        <f>J58+J59+J60+J61+J62</f>
        <v>0</v>
      </c>
      <c r="K57" s="99"/>
      <c r="L57" s="137">
        <f>L58+L59+L60+L61+L62</f>
        <v>0</v>
      </c>
      <c r="M57" s="99"/>
      <c r="N57" s="137">
        <f>N58+N59+N60+N61+N62</f>
        <v>0</v>
      </c>
      <c r="O57" s="99"/>
      <c r="P57" s="137">
        <f>P58+P59+P60+P61+P62</f>
        <v>0</v>
      </c>
      <c r="Q57" s="147">
        <f t="shared" si="0"/>
        <v>0</v>
      </c>
    </row>
    <row r="58" spans="1:17" s="93" customFormat="1" ht="25.5" customHeight="1">
      <c r="A58" s="100">
        <v>21</v>
      </c>
      <c r="B58" s="118"/>
      <c r="C58" s="102" t="s">
        <v>582</v>
      </c>
      <c r="D58" s="138"/>
      <c r="E58" s="103"/>
      <c r="F58" s="138"/>
      <c r="G58" s="103"/>
      <c r="H58" s="138"/>
      <c r="I58" s="103"/>
      <c r="J58" s="138"/>
      <c r="K58" s="103"/>
      <c r="L58" s="138"/>
      <c r="M58" s="103"/>
      <c r="N58" s="138"/>
      <c r="O58" s="103"/>
      <c r="P58" s="138"/>
      <c r="Q58" s="147">
        <f t="shared" si="0"/>
        <v>0</v>
      </c>
    </row>
    <row r="59" spans="1:17" s="93" customFormat="1" ht="25.5" customHeight="1">
      <c r="A59" s="100">
        <v>22</v>
      </c>
      <c r="B59" s="118"/>
      <c r="C59" s="102" t="s">
        <v>581</v>
      </c>
      <c r="D59" s="138"/>
      <c r="E59" s="103"/>
      <c r="F59" s="138"/>
      <c r="G59" s="103"/>
      <c r="H59" s="138"/>
      <c r="I59" s="103"/>
      <c r="J59" s="138"/>
      <c r="K59" s="103"/>
      <c r="L59" s="138"/>
      <c r="M59" s="103"/>
      <c r="N59" s="138"/>
      <c r="O59" s="103"/>
      <c r="P59" s="138"/>
      <c r="Q59" s="147">
        <f t="shared" si="0"/>
        <v>0</v>
      </c>
    </row>
    <row r="60" spans="1:17" s="93" customFormat="1" ht="25.5" customHeight="1">
      <c r="A60" s="100">
        <v>23</v>
      </c>
      <c r="B60" s="118"/>
      <c r="C60" s="102" t="s">
        <v>580</v>
      </c>
      <c r="D60" s="138"/>
      <c r="E60" s="103"/>
      <c r="F60" s="138"/>
      <c r="G60" s="103"/>
      <c r="H60" s="138"/>
      <c r="I60" s="103"/>
      <c r="J60" s="138"/>
      <c r="K60" s="103"/>
      <c r="L60" s="138"/>
      <c r="M60" s="103"/>
      <c r="N60" s="138"/>
      <c r="O60" s="103"/>
      <c r="P60" s="138"/>
      <c r="Q60" s="147">
        <f t="shared" si="0"/>
        <v>0</v>
      </c>
    </row>
    <row r="61" spans="1:17" s="93" customFormat="1" ht="25.5" customHeight="1">
      <c r="A61" s="100">
        <v>24</v>
      </c>
      <c r="B61" s="118"/>
      <c r="C61" s="102" t="s">
        <v>579</v>
      </c>
      <c r="D61" s="138"/>
      <c r="E61" s="103"/>
      <c r="F61" s="138"/>
      <c r="G61" s="103"/>
      <c r="H61" s="138"/>
      <c r="I61" s="103"/>
      <c r="J61" s="138"/>
      <c r="K61" s="103"/>
      <c r="L61" s="138"/>
      <c r="M61" s="103"/>
      <c r="N61" s="138"/>
      <c r="O61" s="103"/>
      <c r="P61" s="138"/>
      <c r="Q61" s="147">
        <f t="shared" si="0"/>
        <v>0</v>
      </c>
    </row>
    <row r="62" spans="1:17" s="93" customFormat="1" ht="25.5" customHeight="1">
      <c r="A62" s="100">
        <v>25</v>
      </c>
      <c r="B62" s="118"/>
      <c r="C62" s="102" t="s">
        <v>506</v>
      </c>
      <c r="D62" s="138"/>
      <c r="E62" s="103"/>
      <c r="F62" s="138"/>
      <c r="G62" s="103"/>
      <c r="H62" s="138"/>
      <c r="I62" s="103"/>
      <c r="J62" s="138"/>
      <c r="K62" s="103"/>
      <c r="L62" s="138"/>
      <c r="M62" s="103"/>
      <c r="N62" s="138"/>
      <c r="O62" s="103"/>
      <c r="P62" s="138"/>
      <c r="Q62" s="147">
        <f t="shared" si="0"/>
        <v>0</v>
      </c>
    </row>
    <row r="63" spans="1:17" s="93" customFormat="1" ht="25.5" customHeight="1">
      <c r="A63" s="96">
        <v>3</v>
      </c>
      <c r="B63" s="124"/>
      <c r="C63" s="98" t="s">
        <v>578</v>
      </c>
      <c r="D63" s="137"/>
      <c r="E63" s="99"/>
      <c r="F63" s="137">
        <f>F64</f>
        <v>0</v>
      </c>
      <c r="G63" s="99"/>
      <c r="H63" s="137">
        <f>H64</f>
        <v>0</v>
      </c>
      <c r="I63" s="99"/>
      <c r="J63" s="137">
        <f>J64</f>
        <v>0</v>
      </c>
      <c r="K63" s="99"/>
      <c r="L63" s="137">
        <f>L64</f>
        <v>0</v>
      </c>
      <c r="M63" s="99"/>
      <c r="N63" s="137">
        <f>N64</f>
        <v>0</v>
      </c>
      <c r="O63" s="99"/>
      <c r="P63" s="137">
        <f>P64</f>
        <v>0</v>
      </c>
      <c r="Q63" s="147">
        <f t="shared" si="0"/>
        <v>0</v>
      </c>
    </row>
    <row r="64" spans="1:17" s="93" customFormat="1" ht="25.5" customHeight="1">
      <c r="A64" s="100">
        <v>31</v>
      </c>
      <c r="B64" s="118"/>
      <c r="C64" s="102" t="s">
        <v>1241</v>
      </c>
      <c r="D64" s="138"/>
      <c r="E64" s="103"/>
      <c r="F64" s="138">
        <f>F65</f>
        <v>0</v>
      </c>
      <c r="G64" s="103"/>
      <c r="H64" s="138">
        <f>H65</f>
        <v>0</v>
      </c>
      <c r="I64" s="103"/>
      <c r="J64" s="138">
        <f>J65</f>
        <v>0</v>
      </c>
      <c r="K64" s="103"/>
      <c r="L64" s="138">
        <f>L65</f>
        <v>0</v>
      </c>
      <c r="M64" s="103"/>
      <c r="N64" s="138">
        <f>N65</f>
        <v>0</v>
      </c>
      <c r="O64" s="103"/>
      <c r="P64" s="138">
        <f>P65</f>
        <v>0</v>
      </c>
      <c r="Q64" s="147">
        <f t="shared" si="0"/>
        <v>0</v>
      </c>
    </row>
    <row r="65" spans="1:17" s="93" customFormat="1" ht="25.5" customHeight="1">
      <c r="A65" s="104"/>
      <c r="B65" s="105">
        <v>31100</v>
      </c>
      <c r="C65" s="129" t="s">
        <v>572</v>
      </c>
      <c r="D65" s="139"/>
      <c r="E65" s="107"/>
      <c r="F65" s="139">
        <f>SUM(F66:F67)</f>
        <v>0</v>
      </c>
      <c r="G65" s="107"/>
      <c r="H65" s="139">
        <f>SUM(H66:H67)</f>
        <v>0</v>
      </c>
      <c r="I65" s="107"/>
      <c r="J65" s="139">
        <f>SUM(J66:J67)</f>
        <v>0</v>
      </c>
      <c r="K65" s="107"/>
      <c r="L65" s="139">
        <f>SUM(L66:L67)</f>
        <v>0</v>
      </c>
      <c r="M65" s="107"/>
      <c r="N65" s="139">
        <f>SUM(N66:N67)</f>
        <v>0</v>
      </c>
      <c r="O65" s="107"/>
      <c r="P65" s="139">
        <f>SUM(P66:P67)</f>
        <v>0</v>
      </c>
      <c r="Q65" s="147">
        <f t="shared" si="0"/>
        <v>0</v>
      </c>
    </row>
    <row r="66" spans="1:17" s="93" customFormat="1" ht="25.5" customHeight="1">
      <c r="A66" s="108"/>
      <c r="B66" s="109">
        <v>31101</v>
      </c>
      <c r="C66" s="110" t="s">
        <v>1374</v>
      </c>
      <c r="D66" s="140">
        <v>1</v>
      </c>
      <c r="E66" s="111">
        <v>101</v>
      </c>
      <c r="F66" s="152">
        <v>0</v>
      </c>
      <c r="G66" s="111"/>
      <c r="H66" s="140"/>
      <c r="I66" s="111"/>
      <c r="J66" s="140"/>
      <c r="K66" s="111"/>
      <c r="L66" s="140"/>
      <c r="M66" s="111"/>
      <c r="N66" s="140"/>
      <c r="O66" s="111"/>
      <c r="P66" s="140"/>
      <c r="Q66" s="137">
        <f t="shared" si="0"/>
        <v>0</v>
      </c>
    </row>
    <row r="67" spans="1:17" s="93" customFormat="1" ht="25.5" customHeight="1">
      <c r="A67" s="108"/>
      <c r="B67" s="109">
        <v>31102</v>
      </c>
      <c r="C67" s="110" t="s">
        <v>571</v>
      </c>
      <c r="D67" s="140">
        <v>1</v>
      </c>
      <c r="E67" s="111">
        <v>101</v>
      </c>
      <c r="F67" s="152">
        <v>0</v>
      </c>
      <c r="G67" s="111"/>
      <c r="H67" s="140"/>
      <c r="I67" s="111"/>
      <c r="J67" s="140"/>
      <c r="K67" s="111"/>
      <c r="L67" s="140"/>
      <c r="M67" s="111"/>
      <c r="N67" s="140"/>
      <c r="O67" s="111"/>
      <c r="P67" s="140"/>
      <c r="Q67" s="137">
        <f t="shared" si="0"/>
        <v>0</v>
      </c>
    </row>
    <row r="68" spans="1:17" s="93" customFormat="1" ht="25.5" customHeight="1">
      <c r="A68" s="96">
        <v>4</v>
      </c>
      <c r="B68" s="124"/>
      <c r="C68" s="98" t="s">
        <v>570</v>
      </c>
      <c r="D68" s="137"/>
      <c r="E68" s="99"/>
      <c r="F68" s="137">
        <f>F69+F70+F71+F141+F196</f>
        <v>4756770</v>
      </c>
      <c r="G68" s="99"/>
      <c r="H68" s="137">
        <f>H69+H70+H71+H141+H196</f>
        <v>0</v>
      </c>
      <c r="I68" s="99"/>
      <c r="J68" s="137">
        <f>J69+J70+J71+J141+J196</f>
        <v>0</v>
      </c>
      <c r="K68" s="99"/>
      <c r="L68" s="137">
        <f>L69+L70+L71+L141+L196</f>
        <v>0</v>
      </c>
      <c r="M68" s="99"/>
      <c r="N68" s="137">
        <f>N69+N70+N71+N141+N196</f>
        <v>0</v>
      </c>
      <c r="O68" s="99"/>
      <c r="P68" s="137">
        <f>P69+P70+P71+P141+P196</f>
        <v>0</v>
      </c>
      <c r="Q68" s="147">
        <f t="shared" si="0"/>
        <v>4756770</v>
      </c>
    </row>
    <row r="69" spans="1:17" s="93" customFormat="1" ht="25.5" customHeight="1">
      <c r="A69" s="100">
        <v>41</v>
      </c>
      <c r="B69" s="118"/>
      <c r="C69" s="102" t="s">
        <v>569</v>
      </c>
      <c r="D69" s="138"/>
      <c r="E69" s="103"/>
      <c r="F69" s="138"/>
      <c r="G69" s="103"/>
      <c r="H69" s="138"/>
      <c r="I69" s="103"/>
      <c r="J69" s="138"/>
      <c r="K69" s="103"/>
      <c r="L69" s="138"/>
      <c r="M69" s="103"/>
      <c r="N69" s="138"/>
      <c r="O69" s="103"/>
      <c r="P69" s="138"/>
      <c r="Q69" s="147">
        <f t="shared" ref="Q69:Q132" si="1">SUM(F69+H69+J69+L69+N69+P69)</f>
        <v>0</v>
      </c>
    </row>
    <row r="70" spans="1:17" s="93" customFormat="1" ht="25.5" customHeight="1">
      <c r="A70" s="100">
        <v>42</v>
      </c>
      <c r="B70" s="118"/>
      <c r="C70" s="102" t="s">
        <v>568</v>
      </c>
      <c r="D70" s="138"/>
      <c r="E70" s="103"/>
      <c r="F70" s="138"/>
      <c r="G70" s="103"/>
      <c r="H70" s="138"/>
      <c r="I70" s="103"/>
      <c r="J70" s="138"/>
      <c r="K70" s="103"/>
      <c r="L70" s="138"/>
      <c r="M70" s="103"/>
      <c r="N70" s="138"/>
      <c r="O70" s="103"/>
      <c r="P70" s="138"/>
      <c r="Q70" s="147">
        <f t="shared" si="1"/>
        <v>0</v>
      </c>
    </row>
    <row r="71" spans="1:17" s="93" customFormat="1" ht="25.5" customHeight="1">
      <c r="A71" s="100">
        <v>43</v>
      </c>
      <c r="B71" s="118"/>
      <c r="C71" s="102" t="s">
        <v>567</v>
      </c>
      <c r="D71" s="138"/>
      <c r="E71" s="103"/>
      <c r="F71" s="138">
        <f>F72+F76+F81+F88+F99+F109+F113+F128+F135</f>
        <v>4380545</v>
      </c>
      <c r="G71" s="103"/>
      <c r="H71" s="138">
        <f>H72+H76+H81+H88+H99+H109+H113+H128+H135</f>
        <v>0</v>
      </c>
      <c r="I71" s="103"/>
      <c r="J71" s="138">
        <f>J72+J76+J81+J88+J99+J109+J113+J128+J135</f>
        <v>0</v>
      </c>
      <c r="K71" s="103"/>
      <c r="L71" s="138">
        <f>L72+L76+L81+L88+L99+L109+L113+L128+L135</f>
        <v>0</v>
      </c>
      <c r="M71" s="103"/>
      <c r="N71" s="138">
        <f>N72+N76+N81+N88+N99+N109+N113+N128+N135</f>
        <v>0</v>
      </c>
      <c r="O71" s="103"/>
      <c r="P71" s="138">
        <f>P72+P76+P81+P88+P99+P109+P113+P128+P135</f>
        <v>0</v>
      </c>
      <c r="Q71" s="147">
        <f t="shared" si="1"/>
        <v>4380545</v>
      </c>
    </row>
    <row r="72" spans="1:17" s="93" customFormat="1" ht="25.5" customHeight="1">
      <c r="A72" s="104"/>
      <c r="B72" s="105">
        <v>43100</v>
      </c>
      <c r="C72" s="129" t="s">
        <v>566</v>
      </c>
      <c r="D72" s="139"/>
      <c r="E72" s="107"/>
      <c r="F72" s="139">
        <f>SUM(F73:F75)</f>
        <v>5350</v>
      </c>
      <c r="G72" s="107"/>
      <c r="H72" s="139">
        <f>SUM(H73:H75)</f>
        <v>0</v>
      </c>
      <c r="I72" s="107"/>
      <c r="J72" s="139">
        <f>SUM(J73:J75)</f>
        <v>0</v>
      </c>
      <c r="K72" s="107"/>
      <c r="L72" s="139">
        <f>SUM(L73:L75)</f>
        <v>0</v>
      </c>
      <c r="M72" s="107"/>
      <c r="N72" s="139">
        <f>SUM(N73:N75)</f>
        <v>0</v>
      </c>
      <c r="O72" s="107"/>
      <c r="P72" s="139">
        <f>SUM(P73:P75)</f>
        <v>0</v>
      </c>
      <c r="Q72" s="147">
        <f t="shared" si="1"/>
        <v>5350</v>
      </c>
    </row>
    <row r="73" spans="1:17" s="93" customFormat="1" ht="25.5" customHeight="1">
      <c r="A73" s="108"/>
      <c r="B73" s="109">
        <v>43101</v>
      </c>
      <c r="C73" s="110" t="s">
        <v>565</v>
      </c>
      <c r="D73" s="140">
        <v>1</v>
      </c>
      <c r="E73" s="111">
        <v>101</v>
      </c>
      <c r="F73" s="152">
        <v>2400</v>
      </c>
      <c r="G73" s="111"/>
      <c r="H73" s="140"/>
      <c r="I73" s="111"/>
      <c r="J73" s="140"/>
      <c r="K73" s="111"/>
      <c r="L73" s="140"/>
      <c r="M73" s="111"/>
      <c r="N73" s="140"/>
      <c r="O73" s="111"/>
      <c r="P73" s="140"/>
      <c r="Q73" s="137">
        <f t="shared" si="1"/>
        <v>2400</v>
      </c>
    </row>
    <row r="74" spans="1:17" s="93" customFormat="1" ht="25.5" customHeight="1">
      <c r="A74" s="108"/>
      <c r="B74" s="109">
        <v>43102</v>
      </c>
      <c r="C74" s="110" t="s">
        <v>564</v>
      </c>
      <c r="D74" s="140">
        <v>1</v>
      </c>
      <c r="E74" s="111">
        <v>101</v>
      </c>
      <c r="F74" s="152">
        <v>2500</v>
      </c>
      <c r="G74" s="111"/>
      <c r="H74" s="140"/>
      <c r="I74" s="111"/>
      <c r="J74" s="140"/>
      <c r="K74" s="111"/>
      <c r="L74" s="140"/>
      <c r="M74" s="111"/>
      <c r="N74" s="140"/>
      <c r="O74" s="111"/>
      <c r="P74" s="140"/>
      <c r="Q74" s="137">
        <f t="shared" si="1"/>
        <v>2500</v>
      </c>
    </row>
    <row r="75" spans="1:17" s="93" customFormat="1" ht="25.5" customHeight="1">
      <c r="A75" s="108"/>
      <c r="B75" s="109">
        <v>43103</v>
      </c>
      <c r="C75" s="110" t="s">
        <v>563</v>
      </c>
      <c r="D75" s="140">
        <v>1</v>
      </c>
      <c r="E75" s="111">
        <v>101</v>
      </c>
      <c r="F75" s="152">
        <v>450</v>
      </c>
      <c r="G75" s="111"/>
      <c r="H75" s="140"/>
      <c r="I75" s="111"/>
      <c r="J75" s="140"/>
      <c r="K75" s="111"/>
      <c r="L75" s="140"/>
      <c r="M75" s="111"/>
      <c r="N75" s="140"/>
      <c r="O75" s="111"/>
      <c r="P75" s="140"/>
      <c r="Q75" s="137">
        <f t="shared" si="1"/>
        <v>450</v>
      </c>
    </row>
    <row r="76" spans="1:17" s="93" customFormat="1" ht="25.5" customHeight="1">
      <c r="A76" s="104"/>
      <c r="B76" s="105">
        <v>43200</v>
      </c>
      <c r="C76" s="129" t="s">
        <v>562</v>
      </c>
      <c r="D76" s="139"/>
      <c r="E76" s="107"/>
      <c r="F76" s="139">
        <f>SUM(F77:F80)</f>
        <v>11000</v>
      </c>
      <c r="G76" s="107"/>
      <c r="H76" s="139">
        <f>SUM(H77:H80)</f>
        <v>0</v>
      </c>
      <c r="I76" s="107"/>
      <c r="J76" s="139">
        <f>SUM(J77:J80)</f>
        <v>0</v>
      </c>
      <c r="K76" s="107"/>
      <c r="L76" s="139">
        <f>SUM(L77:L80)</f>
        <v>0</v>
      </c>
      <c r="M76" s="107"/>
      <c r="N76" s="139">
        <f>SUM(N77:N80)</f>
        <v>0</v>
      </c>
      <c r="O76" s="107"/>
      <c r="P76" s="139">
        <f>SUM(P77:P80)</f>
        <v>0</v>
      </c>
      <c r="Q76" s="147">
        <f t="shared" si="1"/>
        <v>11000</v>
      </c>
    </row>
    <row r="77" spans="1:17" s="93" customFormat="1" ht="25.5" customHeight="1">
      <c r="A77" s="108"/>
      <c r="B77" s="109">
        <v>43201</v>
      </c>
      <c r="C77" s="110" t="s">
        <v>1375</v>
      </c>
      <c r="D77" s="140">
        <v>1</v>
      </c>
      <c r="E77" s="111">
        <v>101</v>
      </c>
      <c r="F77" s="152">
        <v>8400</v>
      </c>
      <c r="G77" s="111"/>
      <c r="H77" s="140"/>
      <c r="I77" s="111"/>
      <c r="J77" s="140"/>
      <c r="K77" s="111"/>
      <c r="L77" s="140"/>
      <c r="M77" s="111"/>
      <c r="N77" s="140"/>
      <c r="O77" s="111"/>
      <c r="P77" s="140"/>
      <c r="Q77" s="137">
        <f t="shared" si="1"/>
        <v>8400</v>
      </c>
    </row>
    <row r="78" spans="1:17" s="93" customFormat="1" ht="25.5" customHeight="1">
      <c r="A78" s="108"/>
      <c r="B78" s="109">
        <v>43202</v>
      </c>
      <c r="C78" s="110" t="s">
        <v>561</v>
      </c>
      <c r="D78" s="140">
        <v>1</v>
      </c>
      <c r="E78" s="111">
        <v>101</v>
      </c>
      <c r="F78" s="152">
        <v>2600</v>
      </c>
      <c r="G78" s="111"/>
      <c r="H78" s="140"/>
      <c r="I78" s="111"/>
      <c r="J78" s="140"/>
      <c r="K78" s="111"/>
      <c r="L78" s="140"/>
      <c r="M78" s="111"/>
      <c r="N78" s="140"/>
      <c r="O78" s="111"/>
      <c r="P78" s="140"/>
      <c r="Q78" s="137">
        <f t="shared" si="1"/>
        <v>2600</v>
      </c>
    </row>
    <row r="79" spans="1:17" s="93" customFormat="1" ht="25.5" customHeight="1">
      <c r="A79" s="108"/>
      <c r="B79" s="109">
        <v>43203</v>
      </c>
      <c r="C79" s="110" t="s">
        <v>560</v>
      </c>
      <c r="D79" s="140">
        <v>1</v>
      </c>
      <c r="E79" s="111">
        <v>101</v>
      </c>
      <c r="F79" s="152">
        <v>0</v>
      </c>
      <c r="G79" s="111"/>
      <c r="H79" s="140"/>
      <c r="I79" s="111"/>
      <c r="J79" s="140"/>
      <c r="K79" s="111"/>
      <c r="L79" s="140"/>
      <c r="M79" s="111"/>
      <c r="N79" s="140"/>
      <c r="O79" s="111"/>
      <c r="P79" s="140"/>
      <c r="Q79" s="137">
        <f t="shared" si="1"/>
        <v>0</v>
      </c>
    </row>
    <row r="80" spans="1:17" s="93" customFormat="1" ht="25.5" customHeight="1">
      <c r="A80" s="108"/>
      <c r="B80" s="109">
        <v>43204</v>
      </c>
      <c r="C80" s="110" t="s">
        <v>559</v>
      </c>
      <c r="D80" s="140">
        <v>1</v>
      </c>
      <c r="E80" s="111">
        <v>101</v>
      </c>
      <c r="F80" s="152">
        <v>0</v>
      </c>
      <c r="G80" s="111"/>
      <c r="H80" s="140"/>
      <c r="I80" s="111"/>
      <c r="J80" s="140"/>
      <c r="K80" s="111"/>
      <c r="L80" s="140"/>
      <c r="M80" s="111"/>
      <c r="N80" s="140"/>
      <c r="O80" s="111"/>
      <c r="P80" s="140"/>
      <c r="Q80" s="137">
        <f t="shared" si="1"/>
        <v>0</v>
      </c>
    </row>
    <row r="81" spans="1:17" s="93" customFormat="1" ht="25.5" customHeight="1">
      <c r="A81" s="104"/>
      <c r="B81" s="105">
        <v>43300</v>
      </c>
      <c r="C81" s="129" t="s">
        <v>558</v>
      </c>
      <c r="D81" s="139"/>
      <c r="E81" s="107"/>
      <c r="F81" s="139">
        <f>SUM(F82:F87)</f>
        <v>43450</v>
      </c>
      <c r="G81" s="107"/>
      <c r="H81" s="139">
        <f>SUM(H82:H87)</f>
        <v>0</v>
      </c>
      <c r="I81" s="107"/>
      <c r="J81" s="139">
        <f>SUM(J82:J87)</f>
        <v>0</v>
      </c>
      <c r="K81" s="107"/>
      <c r="L81" s="139">
        <f>SUM(L82:L87)</f>
        <v>0</v>
      </c>
      <c r="M81" s="107"/>
      <c r="N81" s="139">
        <f>SUM(N82:N87)</f>
        <v>0</v>
      </c>
      <c r="O81" s="107"/>
      <c r="P81" s="139">
        <f>SUM(P82:P87)</f>
        <v>0</v>
      </c>
      <c r="Q81" s="147">
        <f t="shared" si="1"/>
        <v>43450</v>
      </c>
    </row>
    <row r="82" spans="1:17" s="93" customFormat="1" ht="25.5" customHeight="1">
      <c r="A82" s="108"/>
      <c r="B82" s="109">
        <v>43301</v>
      </c>
      <c r="C82" s="110" t="s">
        <v>557</v>
      </c>
      <c r="D82" s="140">
        <v>1</v>
      </c>
      <c r="E82" s="111">
        <v>101</v>
      </c>
      <c r="F82" s="152">
        <v>24500</v>
      </c>
      <c r="G82" s="111"/>
      <c r="H82" s="140"/>
      <c r="I82" s="111"/>
      <c r="J82" s="140"/>
      <c r="K82" s="111"/>
      <c r="L82" s="140"/>
      <c r="M82" s="111"/>
      <c r="N82" s="140"/>
      <c r="O82" s="111"/>
      <c r="P82" s="140"/>
      <c r="Q82" s="137">
        <f t="shared" si="1"/>
        <v>24500</v>
      </c>
    </row>
    <row r="83" spans="1:17" s="93" customFormat="1" ht="25.5" customHeight="1">
      <c r="A83" s="108"/>
      <c r="B83" s="109">
        <v>43302</v>
      </c>
      <c r="C83" s="110" t="s">
        <v>556</v>
      </c>
      <c r="D83" s="140">
        <v>1</v>
      </c>
      <c r="E83" s="111">
        <v>101</v>
      </c>
      <c r="F83" s="152">
        <v>0</v>
      </c>
      <c r="G83" s="111"/>
      <c r="H83" s="140"/>
      <c r="I83" s="111"/>
      <c r="J83" s="140"/>
      <c r="K83" s="111"/>
      <c r="L83" s="140"/>
      <c r="M83" s="111"/>
      <c r="N83" s="140"/>
      <c r="O83" s="111"/>
      <c r="P83" s="140"/>
      <c r="Q83" s="137">
        <f t="shared" si="1"/>
        <v>0</v>
      </c>
    </row>
    <row r="84" spans="1:17" s="93" customFormat="1" ht="25.5" customHeight="1">
      <c r="A84" s="108"/>
      <c r="B84" s="109">
        <v>43303</v>
      </c>
      <c r="C84" s="110" t="s">
        <v>1376</v>
      </c>
      <c r="D84" s="140">
        <v>1</v>
      </c>
      <c r="E84" s="111">
        <v>101</v>
      </c>
      <c r="F84" s="152">
        <v>16500</v>
      </c>
      <c r="G84" s="111"/>
      <c r="H84" s="140"/>
      <c r="I84" s="111"/>
      <c r="J84" s="140"/>
      <c r="K84" s="111"/>
      <c r="L84" s="140"/>
      <c r="M84" s="111"/>
      <c r="N84" s="140"/>
      <c r="O84" s="111"/>
      <c r="P84" s="140"/>
      <c r="Q84" s="137">
        <f t="shared" si="1"/>
        <v>16500</v>
      </c>
    </row>
    <row r="85" spans="1:17" s="93" customFormat="1" ht="25.5" customHeight="1">
      <c r="A85" s="108"/>
      <c r="B85" s="109">
        <v>43304</v>
      </c>
      <c r="C85" s="110" t="s">
        <v>555</v>
      </c>
      <c r="D85" s="140">
        <v>1</v>
      </c>
      <c r="E85" s="111">
        <v>101</v>
      </c>
      <c r="F85" s="152">
        <v>250</v>
      </c>
      <c r="G85" s="111"/>
      <c r="H85" s="140"/>
      <c r="I85" s="111"/>
      <c r="J85" s="140"/>
      <c r="K85" s="111"/>
      <c r="L85" s="140"/>
      <c r="M85" s="111"/>
      <c r="N85" s="140"/>
      <c r="O85" s="111"/>
      <c r="P85" s="140"/>
      <c r="Q85" s="137">
        <f t="shared" si="1"/>
        <v>250</v>
      </c>
    </row>
    <row r="86" spans="1:17" s="93" customFormat="1" ht="25.5" customHeight="1">
      <c r="A86" s="108"/>
      <c r="B86" s="109">
        <v>43305</v>
      </c>
      <c r="C86" s="110" t="s">
        <v>554</v>
      </c>
      <c r="D86" s="140">
        <v>1</v>
      </c>
      <c r="E86" s="111">
        <v>101</v>
      </c>
      <c r="F86" s="152">
        <v>2200</v>
      </c>
      <c r="G86" s="111"/>
      <c r="H86" s="140"/>
      <c r="I86" s="111"/>
      <c r="J86" s="140"/>
      <c r="K86" s="111"/>
      <c r="L86" s="140"/>
      <c r="M86" s="111"/>
      <c r="N86" s="140"/>
      <c r="O86" s="111"/>
      <c r="P86" s="140"/>
      <c r="Q86" s="137">
        <f t="shared" si="1"/>
        <v>2200</v>
      </c>
    </row>
    <row r="87" spans="1:17" s="93" customFormat="1" ht="25.5" customHeight="1">
      <c r="A87" s="108"/>
      <c r="B87" s="109">
        <v>43306</v>
      </c>
      <c r="C87" s="110" t="s">
        <v>553</v>
      </c>
      <c r="D87" s="140">
        <v>1</v>
      </c>
      <c r="E87" s="111">
        <v>101</v>
      </c>
      <c r="F87" s="152">
        <v>0</v>
      </c>
      <c r="G87" s="111"/>
      <c r="H87" s="140"/>
      <c r="I87" s="111"/>
      <c r="J87" s="140"/>
      <c r="K87" s="111"/>
      <c r="L87" s="140"/>
      <c r="M87" s="111"/>
      <c r="N87" s="140"/>
      <c r="O87" s="111"/>
      <c r="P87" s="140"/>
      <c r="Q87" s="137">
        <f t="shared" si="1"/>
        <v>0</v>
      </c>
    </row>
    <row r="88" spans="1:17" s="93" customFormat="1" ht="25.5" customHeight="1">
      <c r="A88" s="104"/>
      <c r="B88" s="105">
        <v>43400</v>
      </c>
      <c r="C88" s="129" t="s">
        <v>552</v>
      </c>
      <c r="D88" s="139"/>
      <c r="E88" s="107"/>
      <c r="F88" s="139">
        <f>SUM(F89:F98)</f>
        <v>3592095</v>
      </c>
      <c r="G88" s="107"/>
      <c r="H88" s="139">
        <f>SUM(H89:H98)</f>
        <v>0</v>
      </c>
      <c r="I88" s="107"/>
      <c r="J88" s="139">
        <f>SUM(J89:J98)</f>
        <v>0</v>
      </c>
      <c r="K88" s="107"/>
      <c r="L88" s="139">
        <f>SUM(L89:L98)</f>
        <v>0</v>
      </c>
      <c r="M88" s="107"/>
      <c r="N88" s="139">
        <f>SUM(N89:N98)</f>
        <v>0</v>
      </c>
      <c r="O88" s="107"/>
      <c r="P88" s="139">
        <f>SUM(P89:P98)</f>
        <v>0</v>
      </c>
      <c r="Q88" s="147">
        <f t="shared" si="1"/>
        <v>3592095</v>
      </c>
    </row>
    <row r="89" spans="1:17" s="93" customFormat="1" ht="25.5" customHeight="1">
      <c r="A89" s="108"/>
      <c r="B89" s="109">
        <v>43401</v>
      </c>
      <c r="C89" s="110" t="s">
        <v>551</v>
      </c>
      <c r="D89" s="140">
        <v>1</v>
      </c>
      <c r="E89" s="111">
        <v>101</v>
      </c>
      <c r="F89" s="152">
        <v>2500000</v>
      </c>
      <c r="G89" s="111"/>
      <c r="H89" s="140"/>
      <c r="I89" s="111"/>
      <c r="J89" s="140"/>
      <c r="K89" s="111"/>
      <c r="L89" s="140"/>
      <c r="M89" s="111"/>
      <c r="N89" s="140"/>
      <c r="O89" s="111"/>
      <c r="P89" s="140"/>
      <c r="Q89" s="137">
        <f t="shared" si="1"/>
        <v>2500000</v>
      </c>
    </row>
    <row r="90" spans="1:17" s="93" customFormat="1" ht="25.5" customHeight="1">
      <c r="A90" s="108"/>
      <c r="B90" s="109">
        <v>43402</v>
      </c>
      <c r="C90" s="110" t="s">
        <v>550</v>
      </c>
      <c r="D90" s="140">
        <v>1</v>
      </c>
      <c r="E90" s="111">
        <v>101</v>
      </c>
      <c r="F90" s="152">
        <v>70000</v>
      </c>
      <c r="G90" s="111"/>
      <c r="H90" s="140"/>
      <c r="I90" s="111"/>
      <c r="J90" s="140"/>
      <c r="K90" s="111"/>
      <c r="L90" s="140"/>
      <c r="M90" s="111"/>
      <c r="N90" s="140"/>
      <c r="O90" s="111"/>
      <c r="P90" s="140"/>
      <c r="Q90" s="137">
        <f t="shared" si="1"/>
        <v>70000</v>
      </c>
    </row>
    <row r="91" spans="1:17" s="93" customFormat="1" ht="25.5" customHeight="1">
      <c r="A91" s="108"/>
      <c r="B91" s="109">
        <v>43403</v>
      </c>
      <c r="C91" s="110" t="s">
        <v>549</v>
      </c>
      <c r="D91" s="140">
        <v>1</v>
      </c>
      <c r="E91" s="111">
        <v>101</v>
      </c>
      <c r="F91" s="152">
        <v>0</v>
      </c>
      <c r="G91" s="111"/>
      <c r="H91" s="140"/>
      <c r="I91" s="111"/>
      <c r="J91" s="140"/>
      <c r="K91" s="111"/>
      <c r="L91" s="140"/>
      <c r="M91" s="111"/>
      <c r="N91" s="140"/>
      <c r="O91" s="111"/>
      <c r="P91" s="140"/>
      <c r="Q91" s="137">
        <f t="shared" si="1"/>
        <v>0</v>
      </c>
    </row>
    <row r="92" spans="1:17" s="93" customFormat="1" ht="25.5" customHeight="1">
      <c r="A92" s="108"/>
      <c r="B92" s="109">
        <v>43404</v>
      </c>
      <c r="C92" s="110" t="s">
        <v>548</v>
      </c>
      <c r="D92" s="140">
        <v>1</v>
      </c>
      <c r="E92" s="111">
        <v>101</v>
      </c>
      <c r="F92" s="152">
        <v>305000</v>
      </c>
      <c r="G92" s="111"/>
      <c r="H92" s="140"/>
      <c r="I92" s="111"/>
      <c r="J92" s="140"/>
      <c r="K92" s="111"/>
      <c r="L92" s="140"/>
      <c r="M92" s="111"/>
      <c r="N92" s="140"/>
      <c r="O92" s="111"/>
      <c r="P92" s="140"/>
      <c r="Q92" s="137">
        <f t="shared" si="1"/>
        <v>305000</v>
      </c>
    </row>
    <row r="93" spans="1:17" s="93" customFormat="1" ht="25.5" customHeight="1">
      <c r="A93" s="108"/>
      <c r="B93" s="109">
        <v>43405</v>
      </c>
      <c r="C93" s="110" t="s">
        <v>547</v>
      </c>
      <c r="D93" s="140">
        <v>1</v>
      </c>
      <c r="E93" s="111">
        <v>101</v>
      </c>
      <c r="F93" s="152">
        <v>0</v>
      </c>
      <c r="G93" s="111"/>
      <c r="H93" s="140"/>
      <c r="I93" s="111"/>
      <c r="J93" s="140"/>
      <c r="K93" s="111"/>
      <c r="L93" s="140"/>
      <c r="M93" s="111"/>
      <c r="N93" s="140"/>
      <c r="O93" s="111"/>
      <c r="P93" s="140"/>
      <c r="Q93" s="137">
        <f t="shared" si="1"/>
        <v>0</v>
      </c>
    </row>
    <row r="94" spans="1:17" s="93" customFormat="1" ht="25.5" customHeight="1">
      <c r="A94" s="108"/>
      <c r="B94" s="109">
        <v>43406</v>
      </c>
      <c r="C94" s="110" t="s">
        <v>546</v>
      </c>
      <c r="D94" s="140">
        <v>1</v>
      </c>
      <c r="E94" s="111">
        <v>101</v>
      </c>
      <c r="F94" s="152">
        <v>27000</v>
      </c>
      <c r="G94" s="111"/>
      <c r="H94" s="140"/>
      <c r="I94" s="111"/>
      <c r="J94" s="140"/>
      <c r="K94" s="111"/>
      <c r="L94" s="140"/>
      <c r="M94" s="111"/>
      <c r="N94" s="140"/>
      <c r="O94" s="111"/>
      <c r="P94" s="140"/>
      <c r="Q94" s="137">
        <f t="shared" si="1"/>
        <v>27000</v>
      </c>
    </row>
    <row r="95" spans="1:17" s="93" customFormat="1" ht="25.5" customHeight="1">
      <c r="A95" s="108"/>
      <c r="B95" s="109">
        <v>43407</v>
      </c>
      <c r="C95" s="110" t="s">
        <v>545</v>
      </c>
      <c r="D95" s="140">
        <v>1</v>
      </c>
      <c r="E95" s="111">
        <v>102</v>
      </c>
      <c r="F95" s="152">
        <v>560400</v>
      </c>
      <c r="G95" s="111"/>
      <c r="H95" s="140"/>
      <c r="I95" s="111"/>
      <c r="J95" s="140"/>
      <c r="K95" s="111"/>
      <c r="L95" s="140"/>
      <c r="M95" s="111"/>
      <c r="N95" s="140"/>
      <c r="O95" s="111"/>
      <c r="P95" s="140"/>
      <c r="Q95" s="137">
        <f t="shared" si="1"/>
        <v>560400</v>
      </c>
    </row>
    <row r="96" spans="1:17" s="93" customFormat="1" ht="25.5" customHeight="1">
      <c r="A96" s="108"/>
      <c r="B96" s="109">
        <v>43408</v>
      </c>
      <c r="C96" s="110" t="s">
        <v>644</v>
      </c>
      <c r="D96" s="140">
        <v>1</v>
      </c>
      <c r="E96" s="111">
        <v>103</v>
      </c>
      <c r="F96" s="152">
        <v>84060</v>
      </c>
      <c r="G96" s="111"/>
      <c r="H96" s="140"/>
      <c r="I96" s="111"/>
      <c r="J96" s="140"/>
      <c r="K96" s="111"/>
      <c r="L96" s="140"/>
      <c r="M96" s="111"/>
      <c r="N96" s="140"/>
      <c r="O96" s="111"/>
      <c r="P96" s="140"/>
      <c r="Q96" s="137">
        <f t="shared" si="1"/>
        <v>84060</v>
      </c>
    </row>
    <row r="97" spans="1:17" s="93" customFormat="1" ht="25.5" customHeight="1">
      <c r="A97" s="108"/>
      <c r="B97" s="109">
        <v>43409</v>
      </c>
      <c r="C97" s="110" t="s">
        <v>544</v>
      </c>
      <c r="D97" s="140">
        <v>1</v>
      </c>
      <c r="E97" s="111">
        <v>101</v>
      </c>
      <c r="F97" s="152">
        <v>0</v>
      </c>
      <c r="G97" s="111"/>
      <c r="H97" s="140"/>
      <c r="I97" s="111"/>
      <c r="J97" s="140"/>
      <c r="K97" s="111"/>
      <c r="L97" s="140"/>
      <c r="M97" s="111"/>
      <c r="N97" s="140"/>
      <c r="O97" s="111"/>
      <c r="P97" s="140"/>
      <c r="Q97" s="137">
        <f t="shared" si="1"/>
        <v>0</v>
      </c>
    </row>
    <row r="98" spans="1:17" s="93" customFormat="1" ht="25.5" customHeight="1">
      <c r="A98" s="108"/>
      <c r="B98" s="109">
        <v>43410</v>
      </c>
      <c r="C98" s="110" t="s">
        <v>543</v>
      </c>
      <c r="D98" s="140">
        <v>1</v>
      </c>
      <c r="E98" s="111">
        <v>101</v>
      </c>
      <c r="F98" s="152">
        <v>45635</v>
      </c>
      <c r="G98" s="111"/>
      <c r="H98" s="140"/>
      <c r="I98" s="111"/>
      <c r="J98" s="140"/>
      <c r="K98" s="111"/>
      <c r="L98" s="140"/>
      <c r="M98" s="111"/>
      <c r="N98" s="140"/>
      <c r="O98" s="111"/>
      <c r="P98" s="140"/>
      <c r="Q98" s="137">
        <f t="shared" si="1"/>
        <v>45635</v>
      </c>
    </row>
    <row r="99" spans="1:17" s="93" customFormat="1" ht="25.5" customHeight="1">
      <c r="A99" s="104"/>
      <c r="B99" s="105">
        <v>43500</v>
      </c>
      <c r="C99" s="129" t="s">
        <v>542</v>
      </c>
      <c r="D99" s="139"/>
      <c r="E99" s="107"/>
      <c r="F99" s="139">
        <f>SUM(F100:F108)</f>
        <v>140000</v>
      </c>
      <c r="G99" s="107"/>
      <c r="H99" s="139">
        <f>SUM(H100:H108)</f>
        <v>0</v>
      </c>
      <c r="I99" s="107"/>
      <c r="J99" s="139">
        <f>SUM(J100:J108)</f>
        <v>0</v>
      </c>
      <c r="K99" s="107"/>
      <c r="L99" s="139">
        <f>SUM(L100:L108)</f>
        <v>0</v>
      </c>
      <c r="M99" s="107"/>
      <c r="N99" s="139">
        <f>SUM(N100:N108)</f>
        <v>0</v>
      </c>
      <c r="O99" s="107"/>
      <c r="P99" s="139">
        <f>SUM(P100:P108)</f>
        <v>0</v>
      </c>
      <c r="Q99" s="147">
        <f t="shared" si="1"/>
        <v>140000</v>
      </c>
    </row>
    <row r="100" spans="1:17" s="93" customFormat="1" ht="25.5" customHeight="1">
      <c r="A100" s="108"/>
      <c r="B100" s="109">
        <v>43501</v>
      </c>
      <c r="C100" s="110" t="s">
        <v>541</v>
      </c>
      <c r="D100" s="140">
        <v>1</v>
      </c>
      <c r="E100" s="111">
        <v>101</v>
      </c>
      <c r="F100" s="152">
        <v>140000</v>
      </c>
      <c r="G100" s="111"/>
      <c r="H100" s="140"/>
      <c r="I100" s="111"/>
      <c r="J100" s="140"/>
      <c r="K100" s="111"/>
      <c r="L100" s="140"/>
      <c r="M100" s="111"/>
      <c r="N100" s="140"/>
      <c r="O100" s="111"/>
      <c r="P100" s="140"/>
      <c r="Q100" s="137">
        <f t="shared" si="1"/>
        <v>140000</v>
      </c>
    </row>
    <row r="101" spans="1:17" s="93" customFormat="1" ht="25.5" customHeight="1">
      <c r="A101" s="108"/>
      <c r="B101" s="109">
        <v>43502</v>
      </c>
      <c r="C101" s="110" t="s">
        <v>540</v>
      </c>
      <c r="D101" s="140">
        <v>1</v>
      </c>
      <c r="E101" s="111">
        <v>101</v>
      </c>
      <c r="F101" s="152">
        <v>0</v>
      </c>
      <c r="G101" s="111"/>
      <c r="H101" s="140"/>
      <c r="I101" s="111"/>
      <c r="J101" s="140"/>
      <c r="K101" s="111"/>
      <c r="L101" s="140"/>
      <c r="M101" s="111"/>
      <c r="N101" s="140"/>
      <c r="O101" s="111"/>
      <c r="P101" s="140"/>
      <c r="Q101" s="137">
        <f t="shared" si="1"/>
        <v>0</v>
      </c>
    </row>
    <row r="102" spans="1:17" s="93" customFormat="1" ht="25.5" customHeight="1">
      <c r="A102" s="108"/>
      <c r="B102" s="109">
        <v>43503</v>
      </c>
      <c r="C102" s="110" t="s">
        <v>539</v>
      </c>
      <c r="D102" s="140">
        <v>1</v>
      </c>
      <c r="E102" s="111">
        <v>101</v>
      </c>
      <c r="F102" s="152">
        <v>0</v>
      </c>
      <c r="G102" s="111"/>
      <c r="H102" s="140"/>
      <c r="I102" s="111"/>
      <c r="J102" s="140"/>
      <c r="K102" s="111"/>
      <c r="L102" s="140"/>
      <c r="M102" s="111"/>
      <c r="N102" s="140"/>
      <c r="O102" s="111"/>
      <c r="P102" s="140"/>
      <c r="Q102" s="137">
        <f t="shared" si="1"/>
        <v>0</v>
      </c>
    </row>
    <row r="103" spans="1:17" s="93" customFormat="1" ht="25.5" customHeight="1">
      <c r="A103" s="108"/>
      <c r="B103" s="109">
        <v>43504</v>
      </c>
      <c r="C103" s="110" t="s">
        <v>538</v>
      </c>
      <c r="D103" s="140">
        <v>1</v>
      </c>
      <c r="E103" s="111">
        <v>101</v>
      </c>
      <c r="F103" s="152">
        <v>0</v>
      </c>
      <c r="G103" s="111"/>
      <c r="H103" s="140"/>
      <c r="I103" s="111"/>
      <c r="J103" s="140"/>
      <c r="K103" s="111"/>
      <c r="L103" s="140"/>
      <c r="M103" s="111"/>
      <c r="N103" s="140"/>
      <c r="O103" s="111"/>
      <c r="P103" s="140"/>
      <c r="Q103" s="137">
        <f t="shared" si="1"/>
        <v>0</v>
      </c>
    </row>
    <row r="104" spans="1:17" s="93" customFormat="1" ht="25.5" customHeight="1">
      <c r="A104" s="108"/>
      <c r="B104" s="109">
        <v>43505</v>
      </c>
      <c r="C104" s="110" t="s">
        <v>537</v>
      </c>
      <c r="D104" s="140">
        <v>1</v>
      </c>
      <c r="E104" s="111">
        <v>101</v>
      </c>
      <c r="F104" s="152">
        <v>0</v>
      </c>
      <c r="G104" s="111"/>
      <c r="H104" s="140"/>
      <c r="I104" s="111"/>
      <c r="J104" s="140"/>
      <c r="K104" s="111"/>
      <c r="L104" s="140"/>
      <c r="M104" s="111"/>
      <c r="N104" s="140"/>
      <c r="O104" s="111"/>
      <c r="P104" s="140"/>
      <c r="Q104" s="137">
        <f t="shared" si="1"/>
        <v>0</v>
      </c>
    </row>
    <row r="105" spans="1:17" s="93" customFormat="1" ht="25.5" customHeight="1">
      <c r="A105" s="108"/>
      <c r="B105" s="109">
        <v>43506</v>
      </c>
      <c r="C105" s="110" t="s">
        <v>536</v>
      </c>
      <c r="D105" s="140">
        <v>1</v>
      </c>
      <c r="E105" s="111">
        <v>101</v>
      </c>
      <c r="F105" s="152">
        <v>0</v>
      </c>
      <c r="G105" s="111"/>
      <c r="H105" s="140"/>
      <c r="I105" s="111"/>
      <c r="J105" s="140"/>
      <c r="K105" s="111"/>
      <c r="L105" s="140"/>
      <c r="M105" s="111"/>
      <c r="N105" s="140"/>
      <c r="O105" s="111"/>
      <c r="P105" s="140"/>
      <c r="Q105" s="137">
        <f t="shared" si="1"/>
        <v>0</v>
      </c>
    </row>
    <row r="106" spans="1:17" s="93" customFormat="1" ht="25.5" customHeight="1">
      <c r="A106" s="108"/>
      <c r="B106" s="109">
        <v>43507</v>
      </c>
      <c r="C106" s="110" t="s">
        <v>535</v>
      </c>
      <c r="D106" s="140">
        <v>1</v>
      </c>
      <c r="E106" s="111">
        <v>101</v>
      </c>
      <c r="F106" s="152">
        <v>0</v>
      </c>
      <c r="G106" s="111"/>
      <c r="H106" s="140"/>
      <c r="I106" s="111"/>
      <c r="J106" s="140"/>
      <c r="K106" s="111"/>
      <c r="L106" s="140"/>
      <c r="M106" s="111"/>
      <c r="N106" s="140"/>
      <c r="O106" s="111"/>
      <c r="P106" s="140"/>
      <c r="Q106" s="137">
        <f t="shared" si="1"/>
        <v>0</v>
      </c>
    </row>
    <row r="107" spans="1:17" s="93" customFormat="1" ht="25.5" customHeight="1">
      <c r="A107" s="108"/>
      <c r="B107" s="109">
        <v>43508</v>
      </c>
      <c r="C107" s="110" t="s">
        <v>534</v>
      </c>
      <c r="D107" s="140">
        <v>1</v>
      </c>
      <c r="E107" s="111">
        <v>101</v>
      </c>
      <c r="F107" s="152">
        <v>0</v>
      </c>
      <c r="G107" s="111"/>
      <c r="H107" s="140"/>
      <c r="I107" s="111"/>
      <c r="J107" s="140"/>
      <c r="K107" s="111"/>
      <c r="L107" s="140"/>
      <c r="M107" s="111"/>
      <c r="N107" s="140"/>
      <c r="O107" s="111"/>
      <c r="P107" s="140"/>
      <c r="Q107" s="137">
        <f t="shared" si="1"/>
        <v>0</v>
      </c>
    </row>
    <row r="108" spans="1:17" s="93" customFormat="1" ht="25.5" customHeight="1">
      <c r="A108" s="108"/>
      <c r="B108" s="109">
        <v>43509</v>
      </c>
      <c r="C108" s="110" t="s">
        <v>533</v>
      </c>
      <c r="D108" s="140">
        <v>1</v>
      </c>
      <c r="E108" s="111">
        <v>101</v>
      </c>
      <c r="F108" s="152">
        <v>0</v>
      </c>
      <c r="G108" s="111"/>
      <c r="H108" s="140"/>
      <c r="I108" s="111"/>
      <c r="J108" s="140"/>
      <c r="K108" s="111"/>
      <c r="L108" s="140"/>
      <c r="M108" s="111"/>
      <c r="N108" s="140"/>
      <c r="O108" s="111"/>
      <c r="P108" s="140"/>
      <c r="Q108" s="137">
        <f t="shared" si="1"/>
        <v>0</v>
      </c>
    </row>
    <row r="109" spans="1:17" s="93" customFormat="1" ht="25.5" customHeight="1">
      <c r="A109" s="104"/>
      <c r="B109" s="105">
        <v>43600</v>
      </c>
      <c r="C109" s="129" t="s">
        <v>532</v>
      </c>
      <c r="D109" s="139"/>
      <c r="E109" s="107"/>
      <c r="F109" s="139">
        <f>SUM(F110:F112)</f>
        <v>52000</v>
      </c>
      <c r="G109" s="107"/>
      <c r="H109" s="139">
        <f>SUM(H110:H112)</f>
        <v>0</v>
      </c>
      <c r="I109" s="107"/>
      <c r="J109" s="139">
        <f>SUM(J110:J112)</f>
        <v>0</v>
      </c>
      <c r="K109" s="107"/>
      <c r="L109" s="139">
        <f>SUM(L110:L112)</f>
        <v>0</v>
      </c>
      <c r="M109" s="107"/>
      <c r="N109" s="139">
        <f>SUM(N110:N112)</f>
        <v>0</v>
      </c>
      <c r="O109" s="107"/>
      <c r="P109" s="139">
        <f>SUM(P110:P112)</f>
        <v>0</v>
      </c>
      <c r="Q109" s="147">
        <f t="shared" si="1"/>
        <v>52000</v>
      </c>
    </row>
    <row r="110" spans="1:17" s="93" customFormat="1" ht="25.5" customHeight="1">
      <c r="A110" s="108"/>
      <c r="B110" s="109">
        <v>43601</v>
      </c>
      <c r="C110" s="110" t="s">
        <v>531</v>
      </c>
      <c r="D110" s="140">
        <v>1</v>
      </c>
      <c r="E110" s="111">
        <v>101</v>
      </c>
      <c r="F110" s="152">
        <v>10000</v>
      </c>
      <c r="G110" s="111"/>
      <c r="H110" s="140"/>
      <c r="I110" s="111"/>
      <c r="J110" s="140"/>
      <c r="K110" s="111"/>
      <c r="L110" s="140"/>
      <c r="M110" s="111"/>
      <c r="N110" s="140"/>
      <c r="O110" s="111"/>
      <c r="P110" s="140"/>
      <c r="Q110" s="137">
        <f t="shared" si="1"/>
        <v>10000</v>
      </c>
    </row>
    <row r="111" spans="1:17" s="93" customFormat="1" ht="25.5" customHeight="1">
      <c r="A111" s="108"/>
      <c r="B111" s="109">
        <v>43602</v>
      </c>
      <c r="C111" s="110" t="s">
        <v>530</v>
      </c>
      <c r="D111" s="140">
        <v>1</v>
      </c>
      <c r="E111" s="111">
        <v>101</v>
      </c>
      <c r="F111" s="152">
        <v>38500</v>
      </c>
      <c r="G111" s="111"/>
      <c r="H111" s="140"/>
      <c r="I111" s="111"/>
      <c r="J111" s="140"/>
      <c r="K111" s="111"/>
      <c r="L111" s="140"/>
      <c r="M111" s="111"/>
      <c r="N111" s="140"/>
      <c r="O111" s="111"/>
      <c r="P111" s="140"/>
      <c r="Q111" s="137">
        <f t="shared" si="1"/>
        <v>38500</v>
      </c>
    </row>
    <row r="112" spans="1:17" s="93" customFormat="1" ht="25.5" customHeight="1">
      <c r="A112" s="108"/>
      <c r="B112" s="109">
        <v>43603</v>
      </c>
      <c r="C112" s="110" t="s">
        <v>529</v>
      </c>
      <c r="D112" s="140">
        <v>1</v>
      </c>
      <c r="E112" s="111">
        <v>101</v>
      </c>
      <c r="F112" s="152">
        <v>3500</v>
      </c>
      <c r="G112" s="111"/>
      <c r="H112" s="140"/>
      <c r="I112" s="111"/>
      <c r="J112" s="140"/>
      <c r="K112" s="111"/>
      <c r="L112" s="140"/>
      <c r="M112" s="111"/>
      <c r="N112" s="140"/>
      <c r="O112" s="111"/>
      <c r="P112" s="140"/>
      <c r="Q112" s="137">
        <f t="shared" si="1"/>
        <v>3500</v>
      </c>
    </row>
    <row r="113" spans="1:17" s="93" customFormat="1" ht="25.5" customHeight="1">
      <c r="A113" s="104"/>
      <c r="B113" s="105">
        <v>43700</v>
      </c>
      <c r="C113" s="129" t="s">
        <v>528</v>
      </c>
      <c r="D113" s="139"/>
      <c r="E113" s="107"/>
      <c r="F113" s="139">
        <f>SUM(F114:F127)</f>
        <v>376700</v>
      </c>
      <c r="G113" s="107"/>
      <c r="H113" s="139">
        <f>SUM(H114:H127)</f>
        <v>0</v>
      </c>
      <c r="I113" s="107"/>
      <c r="J113" s="139">
        <f>SUM(J114:J127)</f>
        <v>0</v>
      </c>
      <c r="K113" s="107"/>
      <c r="L113" s="139">
        <f>SUM(L114:L127)</f>
        <v>0</v>
      </c>
      <c r="M113" s="107"/>
      <c r="N113" s="139">
        <f>SUM(N114:N127)</f>
        <v>0</v>
      </c>
      <c r="O113" s="107"/>
      <c r="P113" s="139">
        <f>SUM(P114:P127)</f>
        <v>0</v>
      </c>
      <c r="Q113" s="147">
        <f t="shared" si="1"/>
        <v>376700</v>
      </c>
    </row>
    <row r="114" spans="1:17" s="93" customFormat="1" ht="25.5" customHeight="1">
      <c r="A114" s="108"/>
      <c r="B114" s="109">
        <v>43701</v>
      </c>
      <c r="C114" s="110" t="s">
        <v>527</v>
      </c>
      <c r="D114" s="140">
        <v>1</v>
      </c>
      <c r="E114" s="111">
        <v>101</v>
      </c>
      <c r="F114" s="152">
        <v>450</v>
      </c>
      <c r="G114" s="111"/>
      <c r="H114" s="140"/>
      <c r="I114" s="111"/>
      <c r="J114" s="140"/>
      <c r="K114" s="111"/>
      <c r="L114" s="140"/>
      <c r="M114" s="111"/>
      <c r="N114" s="140"/>
      <c r="O114" s="111"/>
      <c r="P114" s="140"/>
      <c r="Q114" s="137">
        <f t="shared" si="1"/>
        <v>450</v>
      </c>
    </row>
    <row r="115" spans="1:17" s="93" customFormat="1" ht="25.5" customHeight="1">
      <c r="A115" s="108"/>
      <c r="B115" s="109">
        <v>43702</v>
      </c>
      <c r="C115" s="110" t="s">
        <v>526</v>
      </c>
      <c r="D115" s="140">
        <v>1</v>
      </c>
      <c r="E115" s="111">
        <v>101</v>
      </c>
      <c r="F115" s="152">
        <v>370000</v>
      </c>
      <c r="G115" s="111"/>
      <c r="H115" s="140"/>
      <c r="I115" s="111"/>
      <c r="J115" s="140"/>
      <c r="K115" s="111"/>
      <c r="L115" s="140"/>
      <c r="M115" s="111"/>
      <c r="N115" s="140"/>
      <c r="O115" s="111"/>
      <c r="P115" s="140"/>
      <c r="Q115" s="137">
        <f t="shared" si="1"/>
        <v>370000</v>
      </c>
    </row>
    <row r="116" spans="1:17" s="93" customFormat="1" ht="25.5" customHeight="1">
      <c r="A116" s="108"/>
      <c r="B116" s="109">
        <v>43703</v>
      </c>
      <c r="C116" s="110" t="s">
        <v>525</v>
      </c>
      <c r="D116" s="140">
        <v>1</v>
      </c>
      <c r="E116" s="111">
        <v>101</v>
      </c>
      <c r="F116" s="152">
        <v>3600</v>
      </c>
      <c r="G116" s="111"/>
      <c r="H116" s="140"/>
      <c r="I116" s="111"/>
      <c r="J116" s="140"/>
      <c r="K116" s="111"/>
      <c r="L116" s="140"/>
      <c r="M116" s="111"/>
      <c r="N116" s="140"/>
      <c r="O116" s="111"/>
      <c r="P116" s="140"/>
      <c r="Q116" s="137">
        <f t="shared" si="1"/>
        <v>3600</v>
      </c>
    </row>
    <row r="117" spans="1:17" s="93" customFormat="1" ht="25.5" customHeight="1">
      <c r="A117" s="108"/>
      <c r="B117" s="109">
        <v>43704</v>
      </c>
      <c r="C117" s="110" t="s">
        <v>524</v>
      </c>
      <c r="D117" s="140">
        <v>1</v>
      </c>
      <c r="E117" s="111">
        <v>101</v>
      </c>
      <c r="F117" s="152">
        <v>0</v>
      </c>
      <c r="G117" s="111"/>
      <c r="H117" s="140"/>
      <c r="I117" s="111"/>
      <c r="J117" s="140"/>
      <c r="K117" s="111"/>
      <c r="L117" s="140"/>
      <c r="M117" s="111"/>
      <c r="N117" s="140"/>
      <c r="O117" s="111"/>
      <c r="P117" s="140"/>
      <c r="Q117" s="137">
        <f t="shared" si="1"/>
        <v>0</v>
      </c>
    </row>
    <row r="118" spans="1:17" s="93" customFormat="1" ht="25.5" customHeight="1">
      <c r="A118" s="108"/>
      <c r="B118" s="109">
        <v>43705</v>
      </c>
      <c r="C118" s="110" t="s">
        <v>523</v>
      </c>
      <c r="D118" s="140">
        <v>1</v>
      </c>
      <c r="E118" s="111">
        <v>101</v>
      </c>
      <c r="F118" s="152">
        <v>0</v>
      </c>
      <c r="G118" s="111"/>
      <c r="H118" s="140"/>
      <c r="I118" s="111"/>
      <c r="J118" s="140"/>
      <c r="K118" s="111"/>
      <c r="L118" s="140"/>
      <c r="M118" s="111"/>
      <c r="N118" s="140"/>
      <c r="O118" s="111"/>
      <c r="P118" s="140"/>
      <c r="Q118" s="137">
        <f t="shared" si="1"/>
        <v>0</v>
      </c>
    </row>
    <row r="119" spans="1:17" s="93" customFormat="1" ht="25.5" customHeight="1">
      <c r="A119" s="108"/>
      <c r="B119" s="109">
        <v>43706</v>
      </c>
      <c r="C119" s="110" t="s">
        <v>522</v>
      </c>
      <c r="D119" s="140">
        <v>1</v>
      </c>
      <c r="E119" s="111">
        <v>101</v>
      </c>
      <c r="F119" s="152">
        <v>0</v>
      </c>
      <c r="G119" s="111"/>
      <c r="H119" s="140"/>
      <c r="I119" s="111"/>
      <c r="J119" s="140"/>
      <c r="K119" s="111"/>
      <c r="L119" s="140"/>
      <c r="M119" s="111"/>
      <c r="N119" s="140"/>
      <c r="O119" s="111"/>
      <c r="P119" s="140"/>
      <c r="Q119" s="137">
        <f t="shared" si="1"/>
        <v>0</v>
      </c>
    </row>
    <row r="120" spans="1:17" s="93" customFormat="1" ht="25.5" customHeight="1">
      <c r="A120" s="108"/>
      <c r="B120" s="109">
        <v>43707</v>
      </c>
      <c r="C120" s="110" t="s">
        <v>521</v>
      </c>
      <c r="D120" s="140">
        <v>1</v>
      </c>
      <c r="E120" s="111">
        <v>101</v>
      </c>
      <c r="F120" s="152">
        <v>0</v>
      </c>
      <c r="G120" s="111"/>
      <c r="H120" s="140"/>
      <c r="I120" s="111"/>
      <c r="J120" s="140"/>
      <c r="K120" s="111"/>
      <c r="L120" s="140"/>
      <c r="M120" s="111"/>
      <c r="N120" s="140"/>
      <c r="O120" s="111"/>
      <c r="P120" s="140"/>
      <c r="Q120" s="137">
        <f t="shared" si="1"/>
        <v>0</v>
      </c>
    </row>
    <row r="121" spans="1:17" s="93" customFormat="1" ht="25.5" customHeight="1">
      <c r="A121" s="108"/>
      <c r="B121" s="109">
        <v>43708</v>
      </c>
      <c r="C121" s="110" t="s">
        <v>520</v>
      </c>
      <c r="D121" s="140">
        <v>1</v>
      </c>
      <c r="E121" s="111">
        <v>101</v>
      </c>
      <c r="F121" s="152">
        <v>0</v>
      </c>
      <c r="G121" s="111"/>
      <c r="H121" s="140"/>
      <c r="I121" s="111"/>
      <c r="J121" s="140"/>
      <c r="K121" s="111"/>
      <c r="L121" s="140"/>
      <c r="M121" s="111"/>
      <c r="N121" s="140"/>
      <c r="O121" s="111"/>
      <c r="P121" s="140"/>
      <c r="Q121" s="137">
        <f t="shared" si="1"/>
        <v>0</v>
      </c>
    </row>
    <row r="122" spans="1:17" s="93" customFormat="1" ht="25.5" customHeight="1">
      <c r="A122" s="108"/>
      <c r="B122" s="109">
        <v>43709</v>
      </c>
      <c r="C122" s="110" t="s">
        <v>519</v>
      </c>
      <c r="D122" s="140">
        <v>1</v>
      </c>
      <c r="E122" s="111">
        <v>101</v>
      </c>
      <c r="F122" s="152">
        <v>0</v>
      </c>
      <c r="G122" s="111"/>
      <c r="H122" s="140"/>
      <c r="I122" s="111"/>
      <c r="J122" s="140"/>
      <c r="K122" s="111"/>
      <c r="L122" s="140"/>
      <c r="M122" s="111"/>
      <c r="N122" s="140"/>
      <c r="O122" s="111"/>
      <c r="P122" s="140"/>
      <c r="Q122" s="137">
        <f t="shared" si="1"/>
        <v>0</v>
      </c>
    </row>
    <row r="123" spans="1:17" s="93" customFormat="1" ht="25.5" customHeight="1">
      <c r="A123" s="108"/>
      <c r="B123" s="109">
        <v>43710</v>
      </c>
      <c r="C123" s="110" t="s">
        <v>518</v>
      </c>
      <c r="D123" s="140">
        <v>1</v>
      </c>
      <c r="E123" s="111">
        <v>101</v>
      </c>
      <c r="F123" s="152">
        <v>0</v>
      </c>
      <c r="G123" s="111"/>
      <c r="H123" s="140"/>
      <c r="I123" s="111"/>
      <c r="J123" s="140"/>
      <c r="K123" s="111"/>
      <c r="L123" s="140"/>
      <c r="M123" s="111"/>
      <c r="N123" s="140"/>
      <c r="O123" s="111"/>
      <c r="P123" s="140"/>
      <c r="Q123" s="137">
        <f t="shared" si="1"/>
        <v>0</v>
      </c>
    </row>
    <row r="124" spans="1:17" s="93" customFormat="1" ht="25.5" customHeight="1">
      <c r="A124" s="108"/>
      <c r="B124" s="109">
        <v>43711</v>
      </c>
      <c r="C124" s="110" t="s">
        <v>517</v>
      </c>
      <c r="D124" s="140">
        <v>1</v>
      </c>
      <c r="E124" s="111">
        <v>101</v>
      </c>
      <c r="F124" s="152">
        <v>850</v>
      </c>
      <c r="G124" s="111"/>
      <c r="H124" s="140"/>
      <c r="I124" s="111"/>
      <c r="J124" s="140"/>
      <c r="K124" s="111"/>
      <c r="L124" s="140"/>
      <c r="M124" s="111"/>
      <c r="N124" s="140"/>
      <c r="O124" s="111"/>
      <c r="P124" s="140"/>
      <c r="Q124" s="137">
        <f t="shared" si="1"/>
        <v>850</v>
      </c>
    </row>
    <row r="125" spans="1:17" s="93" customFormat="1" ht="25.5" customHeight="1">
      <c r="A125" s="108"/>
      <c r="B125" s="109">
        <v>43712</v>
      </c>
      <c r="C125" s="110" t="s">
        <v>516</v>
      </c>
      <c r="D125" s="140">
        <v>1</v>
      </c>
      <c r="E125" s="111">
        <v>101</v>
      </c>
      <c r="F125" s="152">
        <v>1800</v>
      </c>
      <c r="G125" s="111"/>
      <c r="H125" s="140"/>
      <c r="I125" s="111"/>
      <c r="J125" s="140"/>
      <c r="K125" s="111"/>
      <c r="L125" s="140"/>
      <c r="M125" s="111"/>
      <c r="N125" s="140"/>
      <c r="O125" s="111"/>
      <c r="P125" s="140"/>
      <c r="Q125" s="137">
        <f t="shared" si="1"/>
        <v>1800</v>
      </c>
    </row>
    <row r="126" spans="1:17" s="93" customFormat="1" ht="25.5" customHeight="1">
      <c r="A126" s="108"/>
      <c r="B126" s="109">
        <v>43713</v>
      </c>
      <c r="C126" s="110" t="s">
        <v>515</v>
      </c>
      <c r="D126" s="140">
        <v>1</v>
      </c>
      <c r="E126" s="111">
        <v>101</v>
      </c>
      <c r="F126" s="152">
        <v>0</v>
      </c>
      <c r="G126" s="111"/>
      <c r="H126" s="140"/>
      <c r="I126" s="111"/>
      <c r="J126" s="140"/>
      <c r="K126" s="111"/>
      <c r="L126" s="140"/>
      <c r="M126" s="111"/>
      <c r="N126" s="140"/>
      <c r="O126" s="111"/>
      <c r="P126" s="140"/>
      <c r="Q126" s="137">
        <f t="shared" si="1"/>
        <v>0</v>
      </c>
    </row>
    <row r="127" spans="1:17" s="93" customFormat="1" ht="25.5" customHeight="1">
      <c r="A127" s="108"/>
      <c r="B127" s="109">
        <v>43714</v>
      </c>
      <c r="C127" s="110" t="s">
        <v>514</v>
      </c>
      <c r="D127" s="140">
        <v>1</v>
      </c>
      <c r="E127" s="111">
        <v>101</v>
      </c>
      <c r="F127" s="152">
        <v>0</v>
      </c>
      <c r="G127" s="111"/>
      <c r="H127" s="140"/>
      <c r="I127" s="111"/>
      <c r="J127" s="140"/>
      <c r="K127" s="111"/>
      <c r="L127" s="140"/>
      <c r="M127" s="111"/>
      <c r="N127" s="140"/>
      <c r="O127" s="111"/>
      <c r="P127" s="140"/>
      <c r="Q127" s="137">
        <f t="shared" si="1"/>
        <v>0</v>
      </c>
    </row>
    <row r="128" spans="1:17" s="93" customFormat="1" ht="25.5" customHeight="1">
      <c r="A128" s="104"/>
      <c r="B128" s="105">
        <v>43800</v>
      </c>
      <c r="C128" s="129" t="s">
        <v>513</v>
      </c>
      <c r="D128" s="139"/>
      <c r="E128" s="107"/>
      <c r="F128" s="139">
        <f>SUM(F129:F134)</f>
        <v>36850</v>
      </c>
      <c r="G128" s="107"/>
      <c r="H128" s="139">
        <f>SUM(H129:H134)</f>
        <v>0</v>
      </c>
      <c r="I128" s="107"/>
      <c r="J128" s="139">
        <f>SUM(J129:J134)</f>
        <v>0</v>
      </c>
      <c r="K128" s="107"/>
      <c r="L128" s="139">
        <f>SUM(L129:L134)</f>
        <v>0</v>
      </c>
      <c r="M128" s="107"/>
      <c r="N128" s="139">
        <f>SUM(N129:N134)</f>
        <v>0</v>
      </c>
      <c r="O128" s="107"/>
      <c r="P128" s="139">
        <f>SUM(P129:P134)</f>
        <v>0</v>
      </c>
      <c r="Q128" s="147">
        <f t="shared" si="1"/>
        <v>36850</v>
      </c>
    </row>
    <row r="129" spans="1:17" s="93" customFormat="1" ht="25.5" customHeight="1">
      <c r="A129" s="108"/>
      <c r="B129" s="109">
        <v>43801</v>
      </c>
      <c r="C129" s="110" t="s">
        <v>512</v>
      </c>
      <c r="D129" s="140">
        <v>1</v>
      </c>
      <c r="E129" s="111">
        <v>101</v>
      </c>
      <c r="F129" s="152">
        <v>2200</v>
      </c>
      <c r="G129" s="111"/>
      <c r="H129" s="140"/>
      <c r="I129" s="111"/>
      <c r="J129" s="140"/>
      <c r="K129" s="111"/>
      <c r="L129" s="140"/>
      <c r="M129" s="111"/>
      <c r="N129" s="140"/>
      <c r="O129" s="111"/>
      <c r="P129" s="140"/>
      <c r="Q129" s="137">
        <f t="shared" si="1"/>
        <v>2200</v>
      </c>
    </row>
    <row r="130" spans="1:17" s="93" customFormat="1" ht="25.5" customHeight="1">
      <c r="A130" s="108"/>
      <c r="B130" s="109">
        <v>43802</v>
      </c>
      <c r="C130" s="110" t="s">
        <v>511</v>
      </c>
      <c r="D130" s="140">
        <v>1</v>
      </c>
      <c r="E130" s="111">
        <v>101</v>
      </c>
      <c r="F130" s="152">
        <v>11500</v>
      </c>
      <c r="G130" s="111"/>
      <c r="H130" s="140"/>
      <c r="I130" s="111"/>
      <c r="J130" s="140"/>
      <c r="K130" s="111"/>
      <c r="L130" s="140"/>
      <c r="M130" s="111"/>
      <c r="N130" s="140"/>
      <c r="O130" s="111"/>
      <c r="P130" s="140"/>
      <c r="Q130" s="137">
        <f t="shared" si="1"/>
        <v>11500</v>
      </c>
    </row>
    <row r="131" spans="1:17" s="93" customFormat="1" ht="25.5" customHeight="1">
      <c r="A131" s="108"/>
      <c r="B131" s="109">
        <v>43803</v>
      </c>
      <c r="C131" s="110" t="s">
        <v>510</v>
      </c>
      <c r="D131" s="140">
        <v>1</v>
      </c>
      <c r="E131" s="111">
        <v>101</v>
      </c>
      <c r="F131" s="152">
        <v>250</v>
      </c>
      <c r="G131" s="111"/>
      <c r="H131" s="140"/>
      <c r="I131" s="111"/>
      <c r="J131" s="140"/>
      <c r="K131" s="111"/>
      <c r="L131" s="140"/>
      <c r="M131" s="111"/>
      <c r="N131" s="140"/>
      <c r="O131" s="111"/>
      <c r="P131" s="140"/>
      <c r="Q131" s="137">
        <f t="shared" si="1"/>
        <v>250</v>
      </c>
    </row>
    <row r="132" spans="1:17" s="93" customFormat="1" ht="25.5" customHeight="1">
      <c r="A132" s="108"/>
      <c r="B132" s="109">
        <v>43804</v>
      </c>
      <c r="C132" s="110" t="s">
        <v>509</v>
      </c>
      <c r="D132" s="140">
        <v>1</v>
      </c>
      <c r="E132" s="111">
        <v>101</v>
      </c>
      <c r="F132" s="152">
        <v>3900</v>
      </c>
      <c r="G132" s="111"/>
      <c r="H132" s="140"/>
      <c r="I132" s="111"/>
      <c r="J132" s="140"/>
      <c r="K132" s="111"/>
      <c r="L132" s="140"/>
      <c r="M132" s="111"/>
      <c r="N132" s="140"/>
      <c r="O132" s="111"/>
      <c r="P132" s="140"/>
      <c r="Q132" s="137">
        <f t="shared" si="1"/>
        <v>3900</v>
      </c>
    </row>
    <row r="133" spans="1:17" s="93" customFormat="1" ht="25.5" customHeight="1">
      <c r="A133" s="108"/>
      <c r="B133" s="109">
        <v>43805</v>
      </c>
      <c r="C133" s="110" t="s">
        <v>508</v>
      </c>
      <c r="D133" s="140">
        <v>1</v>
      </c>
      <c r="E133" s="111">
        <v>101</v>
      </c>
      <c r="F133" s="152">
        <v>0</v>
      </c>
      <c r="G133" s="111"/>
      <c r="H133" s="140"/>
      <c r="I133" s="111"/>
      <c r="J133" s="140"/>
      <c r="K133" s="111"/>
      <c r="L133" s="140"/>
      <c r="M133" s="111"/>
      <c r="N133" s="140"/>
      <c r="O133" s="111"/>
      <c r="P133" s="140"/>
      <c r="Q133" s="137">
        <f t="shared" ref="Q133:Q196" si="2">SUM(F133+H133+J133+L133+N133+P133)</f>
        <v>0</v>
      </c>
    </row>
    <row r="134" spans="1:17" s="93" customFormat="1" ht="25.5" customHeight="1">
      <c r="A134" s="108"/>
      <c r="B134" s="109">
        <v>43806</v>
      </c>
      <c r="C134" s="110" t="s">
        <v>507</v>
      </c>
      <c r="D134" s="140">
        <v>1</v>
      </c>
      <c r="E134" s="111">
        <v>101</v>
      </c>
      <c r="F134" s="152">
        <v>19000</v>
      </c>
      <c r="G134" s="111"/>
      <c r="H134" s="140"/>
      <c r="I134" s="111"/>
      <c r="J134" s="140"/>
      <c r="K134" s="111"/>
      <c r="L134" s="140"/>
      <c r="M134" s="111"/>
      <c r="N134" s="140"/>
      <c r="O134" s="111"/>
      <c r="P134" s="140"/>
      <c r="Q134" s="137">
        <f t="shared" si="2"/>
        <v>19000</v>
      </c>
    </row>
    <row r="135" spans="1:17" s="93" customFormat="1" ht="25.5" customHeight="1">
      <c r="A135" s="104"/>
      <c r="B135" s="105">
        <v>43900</v>
      </c>
      <c r="C135" s="129" t="s">
        <v>451</v>
      </c>
      <c r="D135" s="139"/>
      <c r="E135" s="107"/>
      <c r="F135" s="139">
        <f>SUM(F136:F140)</f>
        <v>123100</v>
      </c>
      <c r="G135" s="107"/>
      <c r="H135" s="139">
        <f>SUM(H136:H140)</f>
        <v>0</v>
      </c>
      <c r="I135" s="107"/>
      <c r="J135" s="139">
        <f>SUM(J136:J140)</f>
        <v>0</v>
      </c>
      <c r="K135" s="107"/>
      <c r="L135" s="139">
        <f>SUM(L136:L140)</f>
        <v>0</v>
      </c>
      <c r="M135" s="107"/>
      <c r="N135" s="139">
        <f>SUM(N136:N140)</f>
        <v>0</v>
      </c>
      <c r="O135" s="107"/>
      <c r="P135" s="139">
        <f>SUM(P136:P140)</f>
        <v>0</v>
      </c>
      <c r="Q135" s="147">
        <f t="shared" si="2"/>
        <v>123100</v>
      </c>
    </row>
    <row r="136" spans="1:17" s="93" customFormat="1" ht="25.5" customHeight="1">
      <c r="A136" s="108"/>
      <c r="B136" s="109">
        <v>43901</v>
      </c>
      <c r="C136" s="115" t="s">
        <v>450</v>
      </c>
      <c r="D136" s="140">
        <v>1</v>
      </c>
      <c r="E136" s="111">
        <v>101</v>
      </c>
      <c r="F136" s="152">
        <v>116000</v>
      </c>
      <c r="G136" s="111"/>
      <c r="H136" s="140"/>
      <c r="I136" s="111"/>
      <c r="J136" s="140"/>
      <c r="K136" s="111"/>
      <c r="L136" s="140"/>
      <c r="M136" s="111"/>
      <c r="N136" s="140"/>
      <c r="O136" s="111"/>
      <c r="P136" s="140"/>
      <c r="Q136" s="137">
        <f t="shared" si="2"/>
        <v>116000</v>
      </c>
    </row>
    <row r="137" spans="1:17" s="93" customFormat="1" ht="25.5" customHeight="1">
      <c r="A137" s="108"/>
      <c r="B137" s="109">
        <v>43902</v>
      </c>
      <c r="C137" s="115" t="s">
        <v>449</v>
      </c>
      <c r="D137" s="140">
        <v>1</v>
      </c>
      <c r="E137" s="111">
        <v>101</v>
      </c>
      <c r="F137" s="152">
        <v>1100</v>
      </c>
      <c r="G137" s="111"/>
      <c r="H137" s="140"/>
      <c r="I137" s="111"/>
      <c r="J137" s="140"/>
      <c r="K137" s="111"/>
      <c r="L137" s="140"/>
      <c r="M137" s="111"/>
      <c r="N137" s="140"/>
      <c r="O137" s="111"/>
      <c r="P137" s="140"/>
      <c r="Q137" s="137">
        <f t="shared" si="2"/>
        <v>1100</v>
      </c>
    </row>
    <row r="138" spans="1:17" s="93" customFormat="1" ht="25.5" customHeight="1">
      <c r="A138" s="108"/>
      <c r="B138" s="109">
        <v>43903</v>
      </c>
      <c r="C138" s="115" t="s">
        <v>448</v>
      </c>
      <c r="D138" s="140">
        <v>1</v>
      </c>
      <c r="E138" s="111">
        <v>101</v>
      </c>
      <c r="F138" s="152">
        <v>6000</v>
      </c>
      <c r="G138" s="111"/>
      <c r="H138" s="140"/>
      <c r="I138" s="111"/>
      <c r="J138" s="140"/>
      <c r="K138" s="111"/>
      <c r="L138" s="140"/>
      <c r="M138" s="111"/>
      <c r="N138" s="140"/>
      <c r="O138" s="111"/>
      <c r="P138" s="140"/>
      <c r="Q138" s="137">
        <f t="shared" si="2"/>
        <v>6000</v>
      </c>
    </row>
    <row r="139" spans="1:17" s="93" customFormat="1" ht="25.5" customHeight="1">
      <c r="A139" s="108"/>
      <c r="B139" s="109">
        <v>43904</v>
      </c>
      <c r="C139" s="115" t="s">
        <v>447</v>
      </c>
      <c r="D139" s="140">
        <v>1</v>
      </c>
      <c r="E139" s="111">
        <v>101</v>
      </c>
      <c r="F139" s="152">
        <v>0</v>
      </c>
      <c r="G139" s="111"/>
      <c r="H139" s="140"/>
      <c r="I139" s="111"/>
      <c r="J139" s="140"/>
      <c r="K139" s="111"/>
      <c r="L139" s="140"/>
      <c r="M139" s="111"/>
      <c r="N139" s="140"/>
      <c r="O139" s="111"/>
      <c r="P139" s="140"/>
      <c r="Q139" s="137">
        <f t="shared" si="2"/>
        <v>0</v>
      </c>
    </row>
    <row r="140" spans="1:17" s="93" customFormat="1" ht="25.5" customHeight="1">
      <c r="A140" s="108"/>
      <c r="B140" s="109">
        <v>43905</v>
      </c>
      <c r="C140" s="115" t="s">
        <v>1392</v>
      </c>
      <c r="D140" s="140">
        <v>1</v>
      </c>
      <c r="E140" s="111">
        <v>101</v>
      </c>
      <c r="F140" s="152">
        <v>0</v>
      </c>
      <c r="G140" s="111"/>
      <c r="H140" s="140"/>
      <c r="I140" s="111"/>
      <c r="J140" s="140"/>
      <c r="K140" s="111"/>
      <c r="L140" s="140"/>
      <c r="M140" s="111"/>
      <c r="N140" s="140"/>
      <c r="O140" s="111"/>
      <c r="P140" s="140"/>
      <c r="Q140" s="137">
        <f t="shared" si="2"/>
        <v>0</v>
      </c>
    </row>
    <row r="141" spans="1:17" s="93" customFormat="1" ht="25.5" customHeight="1">
      <c r="A141" s="100">
        <v>44</v>
      </c>
      <c r="B141" s="118"/>
      <c r="C141" s="122" t="s">
        <v>504</v>
      </c>
      <c r="D141" s="138"/>
      <c r="E141" s="103"/>
      <c r="F141" s="138">
        <f>F142+F160+F171+F185</f>
        <v>376225</v>
      </c>
      <c r="G141" s="103"/>
      <c r="H141" s="138">
        <f>H142+H160+H171+H185</f>
        <v>0</v>
      </c>
      <c r="I141" s="103"/>
      <c r="J141" s="138">
        <f>J142+J160+J171+J185</f>
        <v>0</v>
      </c>
      <c r="K141" s="103"/>
      <c r="L141" s="138">
        <f>L142+L160+L171+L185</f>
        <v>0</v>
      </c>
      <c r="M141" s="103"/>
      <c r="N141" s="138">
        <f>N142+N160+N171+N185</f>
        <v>0</v>
      </c>
      <c r="O141" s="103"/>
      <c r="P141" s="138">
        <f>P142+P160+P171+P185</f>
        <v>0</v>
      </c>
      <c r="Q141" s="147">
        <f t="shared" si="2"/>
        <v>376225</v>
      </c>
    </row>
    <row r="142" spans="1:17" s="93" customFormat="1" ht="25.5" customHeight="1">
      <c r="A142" s="104"/>
      <c r="B142" s="105">
        <v>44100</v>
      </c>
      <c r="C142" s="129" t="s">
        <v>503</v>
      </c>
      <c r="D142" s="139"/>
      <c r="E142" s="107"/>
      <c r="F142" s="139">
        <f>SUM(F143:F159)</f>
        <v>227650</v>
      </c>
      <c r="G142" s="107"/>
      <c r="H142" s="139">
        <f>SUM(H143:H159)</f>
        <v>0</v>
      </c>
      <c r="I142" s="107"/>
      <c r="J142" s="139">
        <f>SUM(J143:J159)</f>
        <v>0</v>
      </c>
      <c r="K142" s="107"/>
      <c r="L142" s="139">
        <f>SUM(L143:L159)</f>
        <v>0</v>
      </c>
      <c r="M142" s="107"/>
      <c r="N142" s="139">
        <f>SUM(N143:N159)</f>
        <v>0</v>
      </c>
      <c r="O142" s="107"/>
      <c r="P142" s="139">
        <f>SUM(P143:P159)</f>
        <v>0</v>
      </c>
      <c r="Q142" s="147">
        <f t="shared" si="2"/>
        <v>227650</v>
      </c>
    </row>
    <row r="143" spans="1:17" s="93" customFormat="1" ht="25.5" customHeight="1">
      <c r="A143" s="108"/>
      <c r="B143" s="109">
        <v>44101</v>
      </c>
      <c r="C143" s="115" t="s">
        <v>502</v>
      </c>
      <c r="D143" s="140">
        <v>1</v>
      </c>
      <c r="E143" s="111">
        <v>101</v>
      </c>
      <c r="F143" s="152">
        <v>12000</v>
      </c>
      <c r="G143" s="111"/>
      <c r="H143" s="140"/>
      <c r="I143" s="111"/>
      <c r="J143" s="140"/>
      <c r="K143" s="111"/>
      <c r="L143" s="140"/>
      <c r="M143" s="111"/>
      <c r="N143" s="140"/>
      <c r="O143" s="111"/>
      <c r="P143" s="140"/>
      <c r="Q143" s="137">
        <f t="shared" si="2"/>
        <v>12000</v>
      </c>
    </row>
    <row r="144" spans="1:17" s="93" customFormat="1" ht="25.5" customHeight="1">
      <c r="A144" s="108"/>
      <c r="B144" s="109">
        <v>44102</v>
      </c>
      <c r="C144" s="115" t="s">
        <v>501</v>
      </c>
      <c r="D144" s="140">
        <v>1</v>
      </c>
      <c r="E144" s="111">
        <v>101</v>
      </c>
      <c r="F144" s="152">
        <v>29350</v>
      </c>
      <c r="G144" s="111"/>
      <c r="H144" s="140"/>
      <c r="I144" s="111"/>
      <c r="J144" s="140"/>
      <c r="K144" s="111"/>
      <c r="L144" s="140"/>
      <c r="M144" s="111"/>
      <c r="N144" s="140"/>
      <c r="O144" s="111"/>
      <c r="P144" s="140"/>
      <c r="Q144" s="137">
        <f t="shared" si="2"/>
        <v>29350</v>
      </c>
    </row>
    <row r="145" spans="1:17" s="93" customFormat="1" ht="25.5" customHeight="1">
      <c r="A145" s="108"/>
      <c r="B145" s="109">
        <v>44103</v>
      </c>
      <c r="C145" s="115" t="s">
        <v>500</v>
      </c>
      <c r="D145" s="140">
        <v>1</v>
      </c>
      <c r="E145" s="111">
        <v>101</v>
      </c>
      <c r="F145" s="152">
        <v>0</v>
      </c>
      <c r="G145" s="111"/>
      <c r="H145" s="140"/>
      <c r="I145" s="111"/>
      <c r="J145" s="140"/>
      <c r="K145" s="111"/>
      <c r="L145" s="140"/>
      <c r="M145" s="111"/>
      <c r="N145" s="140"/>
      <c r="O145" s="111"/>
      <c r="P145" s="140"/>
      <c r="Q145" s="137">
        <f t="shared" si="2"/>
        <v>0</v>
      </c>
    </row>
    <row r="146" spans="1:17" s="93" customFormat="1" ht="25.5" customHeight="1">
      <c r="A146" s="108"/>
      <c r="B146" s="109">
        <v>44104</v>
      </c>
      <c r="C146" s="115" t="s">
        <v>499</v>
      </c>
      <c r="D146" s="140">
        <v>1</v>
      </c>
      <c r="E146" s="111">
        <v>101</v>
      </c>
      <c r="F146" s="152">
        <v>0</v>
      </c>
      <c r="G146" s="111"/>
      <c r="H146" s="140"/>
      <c r="I146" s="111"/>
      <c r="J146" s="140"/>
      <c r="K146" s="111"/>
      <c r="L146" s="140"/>
      <c r="M146" s="111"/>
      <c r="N146" s="140"/>
      <c r="O146" s="111"/>
      <c r="P146" s="140"/>
      <c r="Q146" s="137">
        <f t="shared" si="2"/>
        <v>0</v>
      </c>
    </row>
    <row r="147" spans="1:17" s="93" customFormat="1" ht="25.5" customHeight="1">
      <c r="A147" s="108"/>
      <c r="B147" s="109">
        <v>44105</v>
      </c>
      <c r="C147" s="115" t="s">
        <v>498</v>
      </c>
      <c r="D147" s="140">
        <v>1</v>
      </c>
      <c r="E147" s="111">
        <v>101</v>
      </c>
      <c r="F147" s="152">
        <v>1650</v>
      </c>
      <c r="G147" s="111"/>
      <c r="H147" s="140"/>
      <c r="I147" s="111"/>
      <c r="J147" s="140"/>
      <c r="K147" s="111"/>
      <c r="L147" s="140"/>
      <c r="M147" s="111"/>
      <c r="N147" s="140"/>
      <c r="O147" s="111"/>
      <c r="P147" s="140"/>
      <c r="Q147" s="137">
        <f t="shared" si="2"/>
        <v>1650</v>
      </c>
    </row>
    <row r="148" spans="1:17" s="93" customFormat="1" ht="25.5" customHeight="1">
      <c r="A148" s="108"/>
      <c r="B148" s="109">
        <v>44106</v>
      </c>
      <c r="C148" s="115" t="s">
        <v>497</v>
      </c>
      <c r="D148" s="140">
        <v>1</v>
      </c>
      <c r="E148" s="111">
        <v>101</v>
      </c>
      <c r="F148" s="152">
        <v>2700</v>
      </c>
      <c r="G148" s="111"/>
      <c r="H148" s="140"/>
      <c r="I148" s="111"/>
      <c r="J148" s="140"/>
      <c r="K148" s="111"/>
      <c r="L148" s="140"/>
      <c r="M148" s="111"/>
      <c r="N148" s="140"/>
      <c r="O148" s="111"/>
      <c r="P148" s="140"/>
      <c r="Q148" s="137">
        <f t="shared" si="2"/>
        <v>2700</v>
      </c>
    </row>
    <row r="149" spans="1:17" s="93" customFormat="1" ht="25.5" customHeight="1">
      <c r="A149" s="108"/>
      <c r="B149" s="109">
        <v>44107</v>
      </c>
      <c r="C149" s="115" t="s">
        <v>496</v>
      </c>
      <c r="D149" s="140">
        <v>1</v>
      </c>
      <c r="E149" s="111">
        <v>101</v>
      </c>
      <c r="F149" s="152">
        <v>5900</v>
      </c>
      <c r="G149" s="111"/>
      <c r="H149" s="140"/>
      <c r="I149" s="111"/>
      <c r="J149" s="140"/>
      <c r="K149" s="111"/>
      <c r="L149" s="140"/>
      <c r="M149" s="111"/>
      <c r="N149" s="140"/>
      <c r="O149" s="111"/>
      <c r="P149" s="140"/>
      <c r="Q149" s="137">
        <f t="shared" si="2"/>
        <v>5900</v>
      </c>
    </row>
    <row r="150" spans="1:17" s="93" customFormat="1" ht="25.5" customHeight="1">
      <c r="A150" s="108"/>
      <c r="B150" s="109">
        <v>44108</v>
      </c>
      <c r="C150" s="115" t="s">
        <v>495</v>
      </c>
      <c r="D150" s="140">
        <v>1</v>
      </c>
      <c r="E150" s="111">
        <v>101</v>
      </c>
      <c r="F150" s="152">
        <v>0</v>
      </c>
      <c r="G150" s="111"/>
      <c r="H150" s="140"/>
      <c r="I150" s="111"/>
      <c r="J150" s="140"/>
      <c r="K150" s="111"/>
      <c r="L150" s="140"/>
      <c r="M150" s="111"/>
      <c r="N150" s="140"/>
      <c r="O150" s="111"/>
      <c r="P150" s="140"/>
      <c r="Q150" s="137">
        <f t="shared" si="2"/>
        <v>0</v>
      </c>
    </row>
    <row r="151" spans="1:17" s="93" customFormat="1" ht="25.5" customHeight="1">
      <c r="A151" s="108"/>
      <c r="B151" s="109">
        <v>44109</v>
      </c>
      <c r="C151" s="115" t="s">
        <v>494</v>
      </c>
      <c r="D151" s="140">
        <v>1</v>
      </c>
      <c r="E151" s="111">
        <v>101</v>
      </c>
      <c r="F151" s="152">
        <v>1370</v>
      </c>
      <c r="G151" s="111"/>
      <c r="H151" s="140"/>
      <c r="I151" s="111"/>
      <c r="J151" s="140"/>
      <c r="K151" s="111"/>
      <c r="L151" s="140"/>
      <c r="M151" s="111"/>
      <c r="N151" s="140"/>
      <c r="O151" s="111"/>
      <c r="P151" s="140"/>
      <c r="Q151" s="137">
        <f t="shared" si="2"/>
        <v>1370</v>
      </c>
    </row>
    <row r="152" spans="1:17" s="93" customFormat="1" ht="25.5" customHeight="1">
      <c r="A152" s="108"/>
      <c r="B152" s="109">
        <v>44110</v>
      </c>
      <c r="C152" s="115" t="s">
        <v>493</v>
      </c>
      <c r="D152" s="140">
        <v>1</v>
      </c>
      <c r="E152" s="111">
        <v>101</v>
      </c>
      <c r="F152" s="152">
        <v>58500</v>
      </c>
      <c r="G152" s="111"/>
      <c r="H152" s="140"/>
      <c r="I152" s="111"/>
      <c r="J152" s="140"/>
      <c r="K152" s="111"/>
      <c r="L152" s="140"/>
      <c r="M152" s="111"/>
      <c r="N152" s="140"/>
      <c r="O152" s="111"/>
      <c r="P152" s="140"/>
      <c r="Q152" s="137">
        <f t="shared" si="2"/>
        <v>58500</v>
      </c>
    </row>
    <row r="153" spans="1:17" s="93" customFormat="1" ht="25.5" customHeight="1">
      <c r="A153" s="108"/>
      <c r="B153" s="109">
        <v>44111</v>
      </c>
      <c r="C153" s="115" t="s">
        <v>492</v>
      </c>
      <c r="D153" s="140">
        <v>1</v>
      </c>
      <c r="E153" s="111">
        <v>101</v>
      </c>
      <c r="F153" s="152">
        <v>27700</v>
      </c>
      <c r="G153" s="111"/>
      <c r="H153" s="140"/>
      <c r="I153" s="111"/>
      <c r="J153" s="140"/>
      <c r="K153" s="111"/>
      <c r="L153" s="140"/>
      <c r="M153" s="111"/>
      <c r="N153" s="140"/>
      <c r="O153" s="111"/>
      <c r="P153" s="140"/>
      <c r="Q153" s="137">
        <f t="shared" si="2"/>
        <v>27700</v>
      </c>
    </row>
    <row r="154" spans="1:17" s="93" customFormat="1" ht="25.5" customHeight="1">
      <c r="A154" s="108"/>
      <c r="B154" s="109">
        <v>44112</v>
      </c>
      <c r="C154" s="115" t="s">
        <v>491</v>
      </c>
      <c r="D154" s="140">
        <v>1</v>
      </c>
      <c r="E154" s="111">
        <v>101</v>
      </c>
      <c r="F154" s="152">
        <v>4680</v>
      </c>
      <c r="G154" s="111"/>
      <c r="H154" s="140"/>
      <c r="I154" s="111"/>
      <c r="J154" s="140"/>
      <c r="K154" s="111"/>
      <c r="L154" s="140"/>
      <c r="M154" s="111"/>
      <c r="N154" s="140"/>
      <c r="O154" s="111"/>
      <c r="P154" s="140"/>
      <c r="Q154" s="137">
        <f t="shared" si="2"/>
        <v>4680</v>
      </c>
    </row>
    <row r="155" spans="1:17" s="93" customFormat="1" ht="25.5" customHeight="1">
      <c r="A155" s="108"/>
      <c r="B155" s="109">
        <v>44113</v>
      </c>
      <c r="C155" s="115" t="s">
        <v>490</v>
      </c>
      <c r="D155" s="140">
        <v>1</v>
      </c>
      <c r="E155" s="111">
        <v>101</v>
      </c>
      <c r="F155" s="152">
        <v>0</v>
      </c>
      <c r="G155" s="111"/>
      <c r="H155" s="140"/>
      <c r="I155" s="111"/>
      <c r="J155" s="140"/>
      <c r="K155" s="111"/>
      <c r="L155" s="140"/>
      <c r="M155" s="111"/>
      <c r="N155" s="140"/>
      <c r="O155" s="111"/>
      <c r="P155" s="140"/>
      <c r="Q155" s="137">
        <f t="shared" si="2"/>
        <v>0</v>
      </c>
    </row>
    <row r="156" spans="1:17" s="93" customFormat="1" ht="25.5" customHeight="1">
      <c r="A156" s="108"/>
      <c r="B156" s="109">
        <v>44114</v>
      </c>
      <c r="C156" s="115" t="s">
        <v>489</v>
      </c>
      <c r="D156" s="140">
        <v>1</v>
      </c>
      <c r="E156" s="111">
        <v>101</v>
      </c>
      <c r="F156" s="152">
        <v>79000</v>
      </c>
      <c r="G156" s="111"/>
      <c r="H156" s="140"/>
      <c r="I156" s="111"/>
      <c r="J156" s="140"/>
      <c r="K156" s="111"/>
      <c r="L156" s="140"/>
      <c r="M156" s="111"/>
      <c r="N156" s="140"/>
      <c r="O156" s="111"/>
      <c r="P156" s="140"/>
      <c r="Q156" s="137">
        <f t="shared" si="2"/>
        <v>79000</v>
      </c>
    </row>
    <row r="157" spans="1:17" s="93" customFormat="1" ht="25.5" customHeight="1">
      <c r="A157" s="108"/>
      <c r="B157" s="109">
        <v>44115</v>
      </c>
      <c r="C157" s="115" t="s">
        <v>488</v>
      </c>
      <c r="D157" s="140">
        <v>1</v>
      </c>
      <c r="E157" s="111">
        <v>101</v>
      </c>
      <c r="F157" s="152">
        <v>0</v>
      </c>
      <c r="G157" s="111"/>
      <c r="H157" s="140"/>
      <c r="I157" s="111"/>
      <c r="J157" s="140"/>
      <c r="K157" s="111"/>
      <c r="L157" s="140"/>
      <c r="M157" s="111"/>
      <c r="N157" s="140"/>
      <c r="O157" s="111"/>
      <c r="P157" s="140"/>
      <c r="Q157" s="137">
        <f t="shared" si="2"/>
        <v>0</v>
      </c>
    </row>
    <row r="158" spans="1:17" s="93" customFormat="1" ht="25.5" customHeight="1">
      <c r="A158" s="108"/>
      <c r="B158" s="109">
        <v>44116</v>
      </c>
      <c r="C158" s="115" t="s">
        <v>463</v>
      </c>
      <c r="D158" s="140">
        <v>1</v>
      </c>
      <c r="E158" s="111">
        <v>101</v>
      </c>
      <c r="F158" s="152">
        <v>4550</v>
      </c>
      <c r="G158" s="111"/>
      <c r="H158" s="140"/>
      <c r="I158" s="111"/>
      <c r="J158" s="140"/>
      <c r="K158" s="111"/>
      <c r="L158" s="140"/>
      <c r="M158" s="111"/>
      <c r="N158" s="140"/>
      <c r="O158" s="111"/>
      <c r="P158" s="140"/>
      <c r="Q158" s="137">
        <f t="shared" si="2"/>
        <v>4550</v>
      </c>
    </row>
    <row r="159" spans="1:17" s="93" customFormat="1" ht="25.5" customHeight="1">
      <c r="A159" s="108"/>
      <c r="B159" s="109">
        <v>44117</v>
      </c>
      <c r="C159" s="115" t="s">
        <v>487</v>
      </c>
      <c r="D159" s="140">
        <v>1</v>
      </c>
      <c r="E159" s="111">
        <v>101</v>
      </c>
      <c r="F159" s="152">
        <v>250</v>
      </c>
      <c r="G159" s="111"/>
      <c r="H159" s="140"/>
      <c r="I159" s="111"/>
      <c r="J159" s="140"/>
      <c r="K159" s="111"/>
      <c r="L159" s="140"/>
      <c r="M159" s="111"/>
      <c r="N159" s="140"/>
      <c r="O159" s="111"/>
      <c r="P159" s="140"/>
      <c r="Q159" s="137">
        <f t="shared" si="2"/>
        <v>250</v>
      </c>
    </row>
    <row r="160" spans="1:17" s="93" customFormat="1" ht="25.5" customHeight="1">
      <c r="A160" s="104"/>
      <c r="B160" s="105">
        <v>44200</v>
      </c>
      <c r="C160" s="129" t="s">
        <v>486</v>
      </c>
      <c r="D160" s="139"/>
      <c r="E160" s="107"/>
      <c r="F160" s="139">
        <f>SUM(F161:F170)</f>
        <v>62390</v>
      </c>
      <c r="G160" s="107"/>
      <c r="H160" s="139">
        <f>SUM(H161:H170)</f>
        <v>0</v>
      </c>
      <c r="I160" s="107"/>
      <c r="J160" s="139">
        <f>SUM(J161:J170)</f>
        <v>0</v>
      </c>
      <c r="K160" s="107"/>
      <c r="L160" s="139">
        <f>SUM(L161:L170)</f>
        <v>0</v>
      </c>
      <c r="M160" s="107"/>
      <c r="N160" s="139">
        <f>SUM(N161:N170)</f>
        <v>0</v>
      </c>
      <c r="O160" s="107"/>
      <c r="P160" s="139">
        <f>SUM(P161:P170)</f>
        <v>0</v>
      </c>
      <c r="Q160" s="147">
        <f t="shared" si="2"/>
        <v>62390</v>
      </c>
    </row>
    <row r="161" spans="1:17" s="93" customFormat="1" ht="25.5" customHeight="1">
      <c r="A161" s="108"/>
      <c r="B161" s="109">
        <v>44201</v>
      </c>
      <c r="C161" s="115" t="s">
        <v>485</v>
      </c>
      <c r="D161" s="140">
        <v>1</v>
      </c>
      <c r="E161" s="111">
        <v>101</v>
      </c>
      <c r="F161" s="152">
        <v>58400</v>
      </c>
      <c r="G161" s="111"/>
      <c r="H161" s="140"/>
      <c r="I161" s="111"/>
      <c r="J161" s="140"/>
      <c r="K161" s="111"/>
      <c r="L161" s="140"/>
      <c r="M161" s="111"/>
      <c r="N161" s="140"/>
      <c r="O161" s="111"/>
      <c r="P161" s="140"/>
      <c r="Q161" s="137">
        <f t="shared" si="2"/>
        <v>58400</v>
      </c>
    </row>
    <row r="162" spans="1:17" s="93" customFormat="1" ht="25.5" customHeight="1">
      <c r="A162" s="108"/>
      <c r="B162" s="109">
        <v>44202</v>
      </c>
      <c r="C162" s="115" t="s">
        <v>484</v>
      </c>
      <c r="D162" s="140">
        <v>1</v>
      </c>
      <c r="E162" s="111">
        <v>101</v>
      </c>
      <c r="F162" s="152">
        <v>0</v>
      </c>
      <c r="G162" s="111"/>
      <c r="H162" s="140"/>
      <c r="I162" s="111"/>
      <c r="J162" s="140"/>
      <c r="K162" s="111"/>
      <c r="L162" s="140"/>
      <c r="M162" s="111"/>
      <c r="N162" s="140"/>
      <c r="O162" s="111"/>
      <c r="P162" s="140"/>
      <c r="Q162" s="137">
        <f t="shared" si="2"/>
        <v>0</v>
      </c>
    </row>
    <row r="163" spans="1:17" s="93" customFormat="1" ht="25.5" customHeight="1">
      <c r="A163" s="108"/>
      <c r="B163" s="109">
        <v>44203</v>
      </c>
      <c r="C163" s="115" t="s">
        <v>483</v>
      </c>
      <c r="D163" s="140">
        <v>1</v>
      </c>
      <c r="E163" s="111">
        <v>101</v>
      </c>
      <c r="F163" s="152">
        <v>340</v>
      </c>
      <c r="G163" s="111"/>
      <c r="H163" s="140"/>
      <c r="I163" s="111"/>
      <c r="J163" s="140"/>
      <c r="K163" s="111"/>
      <c r="L163" s="140"/>
      <c r="M163" s="111"/>
      <c r="N163" s="140"/>
      <c r="O163" s="111"/>
      <c r="P163" s="140"/>
      <c r="Q163" s="137">
        <f t="shared" si="2"/>
        <v>340</v>
      </c>
    </row>
    <row r="164" spans="1:17" s="93" customFormat="1" ht="25.5" customHeight="1">
      <c r="A164" s="108"/>
      <c r="B164" s="109">
        <v>44204</v>
      </c>
      <c r="C164" s="115" t="s">
        <v>482</v>
      </c>
      <c r="D164" s="140">
        <v>1</v>
      </c>
      <c r="E164" s="111">
        <v>101</v>
      </c>
      <c r="F164" s="152">
        <v>0</v>
      </c>
      <c r="G164" s="111"/>
      <c r="H164" s="140"/>
      <c r="I164" s="111"/>
      <c r="J164" s="140"/>
      <c r="K164" s="111"/>
      <c r="L164" s="140"/>
      <c r="M164" s="111"/>
      <c r="N164" s="140"/>
      <c r="O164" s="111"/>
      <c r="P164" s="140"/>
      <c r="Q164" s="137">
        <f t="shared" si="2"/>
        <v>0</v>
      </c>
    </row>
    <row r="165" spans="1:17" s="93" customFormat="1" ht="25.5" customHeight="1">
      <c r="A165" s="108"/>
      <c r="B165" s="109">
        <v>44205</v>
      </c>
      <c r="C165" s="115" t="s">
        <v>481</v>
      </c>
      <c r="D165" s="140">
        <v>1</v>
      </c>
      <c r="E165" s="111">
        <v>101</v>
      </c>
      <c r="F165" s="152">
        <v>2100</v>
      </c>
      <c r="G165" s="111"/>
      <c r="H165" s="140"/>
      <c r="I165" s="111"/>
      <c r="J165" s="140"/>
      <c r="K165" s="111"/>
      <c r="L165" s="140"/>
      <c r="M165" s="111"/>
      <c r="N165" s="140"/>
      <c r="O165" s="111"/>
      <c r="P165" s="140"/>
      <c r="Q165" s="137">
        <f t="shared" si="2"/>
        <v>2100</v>
      </c>
    </row>
    <row r="166" spans="1:17" s="93" customFormat="1" ht="25.5" customHeight="1">
      <c r="A166" s="108"/>
      <c r="B166" s="109">
        <v>44206</v>
      </c>
      <c r="C166" s="115" t="s">
        <v>480</v>
      </c>
      <c r="D166" s="140">
        <v>1</v>
      </c>
      <c r="E166" s="111">
        <v>101</v>
      </c>
      <c r="F166" s="152">
        <v>0</v>
      </c>
      <c r="G166" s="111"/>
      <c r="H166" s="140"/>
      <c r="I166" s="111"/>
      <c r="J166" s="140"/>
      <c r="K166" s="111"/>
      <c r="L166" s="140"/>
      <c r="M166" s="111"/>
      <c r="N166" s="140"/>
      <c r="O166" s="111"/>
      <c r="P166" s="140"/>
      <c r="Q166" s="137">
        <f t="shared" si="2"/>
        <v>0</v>
      </c>
    </row>
    <row r="167" spans="1:17" s="93" customFormat="1" ht="25.5" customHeight="1">
      <c r="A167" s="108"/>
      <c r="B167" s="109">
        <v>44207</v>
      </c>
      <c r="C167" s="115" t="s">
        <v>479</v>
      </c>
      <c r="D167" s="140">
        <v>1</v>
      </c>
      <c r="E167" s="111">
        <v>101</v>
      </c>
      <c r="F167" s="152">
        <v>0</v>
      </c>
      <c r="G167" s="111"/>
      <c r="H167" s="140"/>
      <c r="I167" s="111"/>
      <c r="J167" s="140"/>
      <c r="K167" s="111"/>
      <c r="L167" s="140"/>
      <c r="M167" s="111"/>
      <c r="N167" s="140"/>
      <c r="O167" s="111"/>
      <c r="P167" s="140"/>
      <c r="Q167" s="137">
        <f t="shared" si="2"/>
        <v>0</v>
      </c>
    </row>
    <row r="168" spans="1:17" s="93" customFormat="1" ht="25.5" customHeight="1">
      <c r="A168" s="108"/>
      <c r="B168" s="109">
        <v>44208</v>
      </c>
      <c r="C168" s="115" t="s">
        <v>478</v>
      </c>
      <c r="D168" s="140">
        <v>1</v>
      </c>
      <c r="E168" s="111">
        <v>101</v>
      </c>
      <c r="F168" s="152">
        <v>0</v>
      </c>
      <c r="G168" s="111"/>
      <c r="H168" s="140"/>
      <c r="I168" s="111"/>
      <c r="J168" s="140"/>
      <c r="K168" s="111"/>
      <c r="L168" s="140"/>
      <c r="M168" s="111"/>
      <c r="N168" s="140"/>
      <c r="O168" s="111"/>
      <c r="P168" s="140"/>
      <c r="Q168" s="137">
        <f t="shared" si="2"/>
        <v>0</v>
      </c>
    </row>
    <row r="169" spans="1:17" s="93" customFormat="1" ht="25.5" customHeight="1">
      <c r="A169" s="108"/>
      <c r="B169" s="109">
        <v>44209</v>
      </c>
      <c r="C169" s="115" t="s">
        <v>477</v>
      </c>
      <c r="D169" s="140">
        <v>1</v>
      </c>
      <c r="E169" s="111">
        <v>101</v>
      </c>
      <c r="F169" s="152">
        <v>0</v>
      </c>
      <c r="G169" s="111"/>
      <c r="H169" s="140"/>
      <c r="I169" s="111"/>
      <c r="J169" s="140"/>
      <c r="K169" s="111"/>
      <c r="L169" s="140"/>
      <c r="M169" s="111"/>
      <c r="N169" s="140"/>
      <c r="O169" s="111"/>
      <c r="P169" s="140"/>
      <c r="Q169" s="137">
        <f t="shared" si="2"/>
        <v>0</v>
      </c>
    </row>
    <row r="170" spans="1:17" s="93" customFormat="1" ht="25.5" customHeight="1">
      <c r="A170" s="108"/>
      <c r="B170" s="109">
        <v>44210</v>
      </c>
      <c r="C170" s="115" t="s">
        <v>1393</v>
      </c>
      <c r="D170" s="140">
        <v>1</v>
      </c>
      <c r="E170" s="111">
        <v>101</v>
      </c>
      <c r="F170" s="152">
        <v>1550</v>
      </c>
      <c r="G170" s="111"/>
      <c r="H170" s="140"/>
      <c r="I170" s="111"/>
      <c r="J170" s="140"/>
      <c r="K170" s="111"/>
      <c r="L170" s="140"/>
      <c r="M170" s="111"/>
      <c r="N170" s="140"/>
      <c r="O170" s="111"/>
      <c r="P170" s="140"/>
      <c r="Q170" s="137">
        <f t="shared" si="2"/>
        <v>1550</v>
      </c>
    </row>
    <row r="171" spans="1:17" s="93" customFormat="1" ht="25.5" customHeight="1">
      <c r="A171" s="104"/>
      <c r="B171" s="105">
        <v>44300</v>
      </c>
      <c r="C171" s="129" t="s">
        <v>476</v>
      </c>
      <c r="D171" s="139"/>
      <c r="E171" s="107"/>
      <c r="F171" s="139">
        <f>SUM(F172:F184)</f>
        <v>61185</v>
      </c>
      <c r="G171" s="107"/>
      <c r="H171" s="139">
        <f>SUM(H172:H184)</f>
        <v>0</v>
      </c>
      <c r="I171" s="107"/>
      <c r="J171" s="139">
        <f>SUM(J172:J184)</f>
        <v>0</v>
      </c>
      <c r="K171" s="107"/>
      <c r="L171" s="139">
        <f>SUM(L172:L184)</f>
        <v>0</v>
      </c>
      <c r="M171" s="107"/>
      <c r="N171" s="139">
        <f>SUM(N172:N184)</f>
        <v>0</v>
      </c>
      <c r="O171" s="107"/>
      <c r="P171" s="139">
        <f>SUM(P172:P184)</f>
        <v>0</v>
      </c>
      <c r="Q171" s="147">
        <f t="shared" si="2"/>
        <v>61185</v>
      </c>
    </row>
    <row r="172" spans="1:17" s="93" customFormat="1" ht="25.5" customHeight="1">
      <c r="A172" s="108"/>
      <c r="B172" s="109">
        <v>44301</v>
      </c>
      <c r="C172" s="115" t="s">
        <v>475</v>
      </c>
      <c r="D172" s="140">
        <v>1</v>
      </c>
      <c r="E172" s="111">
        <v>101</v>
      </c>
      <c r="F172" s="152">
        <v>55000</v>
      </c>
      <c r="G172" s="111"/>
      <c r="H172" s="140"/>
      <c r="I172" s="111"/>
      <c r="J172" s="140"/>
      <c r="K172" s="111"/>
      <c r="L172" s="140"/>
      <c r="M172" s="111"/>
      <c r="N172" s="140"/>
      <c r="O172" s="111"/>
      <c r="P172" s="140"/>
      <c r="Q172" s="137">
        <f t="shared" si="2"/>
        <v>55000</v>
      </c>
    </row>
    <row r="173" spans="1:17" s="93" customFormat="1" ht="25.5" customHeight="1">
      <c r="A173" s="108"/>
      <c r="B173" s="109">
        <v>44302</v>
      </c>
      <c r="C173" s="115" t="s">
        <v>474</v>
      </c>
      <c r="D173" s="140">
        <v>1</v>
      </c>
      <c r="E173" s="111">
        <v>101</v>
      </c>
      <c r="F173" s="152">
        <v>0</v>
      </c>
      <c r="G173" s="111"/>
      <c r="H173" s="140"/>
      <c r="I173" s="111"/>
      <c r="J173" s="140"/>
      <c r="K173" s="111"/>
      <c r="L173" s="140"/>
      <c r="M173" s="111"/>
      <c r="N173" s="140"/>
      <c r="O173" s="111"/>
      <c r="P173" s="140"/>
      <c r="Q173" s="137">
        <f t="shared" si="2"/>
        <v>0</v>
      </c>
    </row>
    <row r="174" spans="1:17" s="93" customFormat="1" ht="25.5" customHeight="1">
      <c r="A174" s="108"/>
      <c r="B174" s="109">
        <v>44303</v>
      </c>
      <c r="C174" s="115" t="s">
        <v>473</v>
      </c>
      <c r="D174" s="140">
        <v>1</v>
      </c>
      <c r="E174" s="111">
        <v>101</v>
      </c>
      <c r="F174" s="152">
        <v>0</v>
      </c>
      <c r="G174" s="111"/>
      <c r="H174" s="140"/>
      <c r="I174" s="111"/>
      <c r="J174" s="140"/>
      <c r="K174" s="111"/>
      <c r="L174" s="140"/>
      <c r="M174" s="111"/>
      <c r="N174" s="140"/>
      <c r="O174" s="111"/>
      <c r="P174" s="140"/>
      <c r="Q174" s="137">
        <f t="shared" si="2"/>
        <v>0</v>
      </c>
    </row>
    <row r="175" spans="1:17" s="93" customFormat="1" ht="25.5" customHeight="1">
      <c r="A175" s="108"/>
      <c r="B175" s="109">
        <v>44304</v>
      </c>
      <c r="C175" s="115" t="s">
        <v>472</v>
      </c>
      <c r="D175" s="140">
        <v>1</v>
      </c>
      <c r="E175" s="111">
        <v>101</v>
      </c>
      <c r="F175" s="152">
        <v>0</v>
      </c>
      <c r="G175" s="111"/>
      <c r="H175" s="140"/>
      <c r="I175" s="111"/>
      <c r="J175" s="140"/>
      <c r="K175" s="111"/>
      <c r="L175" s="140"/>
      <c r="M175" s="111"/>
      <c r="N175" s="140"/>
      <c r="O175" s="111"/>
      <c r="P175" s="140"/>
      <c r="Q175" s="137">
        <f t="shared" si="2"/>
        <v>0</v>
      </c>
    </row>
    <row r="176" spans="1:17" s="93" customFormat="1" ht="25.5" customHeight="1">
      <c r="A176" s="108"/>
      <c r="B176" s="109">
        <v>44305</v>
      </c>
      <c r="C176" s="115" t="s">
        <v>471</v>
      </c>
      <c r="D176" s="140">
        <v>1</v>
      </c>
      <c r="E176" s="111">
        <v>101</v>
      </c>
      <c r="F176" s="152">
        <v>890</v>
      </c>
      <c r="G176" s="111"/>
      <c r="H176" s="140"/>
      <c r="I176" s="111"/>
      <c r="J176" s="140"/>
      <c r="K176" s="111"/>
      <c r="L176" s="140"/>
      <c r="M176" s="111"/>
      <c r="N176" s="140"/>
      <c r="O176" s="111"/>
      <c r="P176" s="140"/>
      <c r="Q176" s="137">
        <f t="shared" si="2"/>
        <v>890</v>
      </c>
    </row>
    <row r="177" spans="1:17" s="93" customFormat="1" ht="25.5" customHeight="1">
      <c r="A177" s="108"/>
      <c r="B177" s="109">
        <v>44306</v>
      </c>
      <c r="C177" s="115" t="s">
        <v>470</v>
      </c>
      <c r="D177" s="140">
        <v>1</v>
      </c>
      <c r="E177" s="111">
        <v>101</v>
      </c>
      <c r="F177" s="152">
        <v>3800</v>
      </c>
      <c r="G177" s="111"/>
      <c r="H177" s="140"/>
      <c r="I177" s="111"/>
      <c r="J177" s="140"/>
      <c r="K177" s="111"/>
      <c r="L177" s="140"/>
      <c r="M177" s="111"/>
      <c r="N177" s="140"/>
      <c r="O177" s="111"/>
      <c r="P177" s="140"/>
      <c r="Q177" s="137">
        <f t="shared" si="2"/>
        <v>3800</v>
      </c>
    </row>
    <row r="178" spans="1:17" s="93" customFormat="1" ht="25.5" customHeight="1">
      <c r="A178" s="108"/>
      <c r="B178" s="109">
        <v>44307</v>
      </c>
      <c r="C178" s="115" t="s">
        <v>469</v>
      </c>
      <c r="D178" s="140">
        <v>1</v>
      </c>
      <c r="E178" s="111">
        <v>101</v>
      </c>
      <c r="F178" s="152">
        <v>75</v>
      </c>
      <c r="G178" s="111"/>
      <c r="H178" s="140"/>
      <c r="I178" s="111"/>
      <c r="J178" s="140"/>
      <c r="K178" s="111"/>
      <c r="L178" s="140"/>
      <c r="M178" s="111"/>
      <c r="N178" s="140"/>
      <c r="O178" s="111"/>
      <c r="P178" s="140"/>
      <c r="Q178" s="137">
        <f t="shared" si="2"/>
        <v>75</v>
      </c>
    </row>
    <row r="179" spans="1:17" s="93" customFormat="1" ht="25.5" customHeight="1">
      <c r="A179" s="108"/>
      <c r="B179" s="109">
        <v>44308</v>
      </c>
      <c r="C179" s="115" t="s">
        <v>468</v>
      </c>
      <c r="D179" s="140">
        <v>1</v>
      </c>
      <c r="E179" s="111">
        <v>101</v>
      </c>
      <c r="F179" s="152">
        <v>500</v>
      </c>
      <c r="G179" s="111"/>
      <c r="H179" s="140"/>
      <c r="I179" s="111"/>
      <c r="J179" s="140"/>
      <c r="K179" s="111"/>
      <c r="L179" s="140"/>
      <c r="M179" s="111"/>
      <c r="N179" s="140"/>
      <c r="O179" s="111"/>
      <c r="P179" s="140"/>
      <c r="Q179" s="137">
        <f t="shared" si="2"/>
        <v>500</v>
      </c>
    </row>
    <row r="180" spans="1:17" s="93" customFormat="1" ht="25.5" customHeight="1">
      <c r="A180" s="108"/>
      <c r="B180" s="109">
        <v>44309</v>
      </c>
      <c r="C180" s="115" t="s">
        <v>467</v>
      </c>
      <c r="D180" s="140">
        <v>1</v>
      </c>
      <c r="E180" s="111">
        <v>101</v>
      </c>
      <c r="F180" s="152">
        <v>40</v>
      </c>
      <c r="G180" s="111"/>
      <c r="H180" s="140"/>
      <c r="I180" s="111"/>
      <c r="J180" s="140"/>
      <c r="K180" s="111"/>
      <c r="L180" s="140"/>
      <c r="M180" s="111"/>
      <c r="N180" s="140"/>
      <c r="O180" s="111"/>
      <c r="P180" s="140"/>
      <c r="Q180" s="137">
        <f t="shared" si="2"/>
        <v>40</v>
      </c>
    </row>
    <row r="181" spans="1:17" s="93" customFormat="1" ht="25.5" customHeight="1">
      <c r="A181" s="108"/>
      <c r="B181" s="109">
        <v>44310</v>
      </c>
      <c r="C181" s="115" t="s">
        <v>466</v>
      </c>
      <c r="D181" s="140">
        <v>1</v>
      </c>
      <c r="E181" s="111">
        <v>101</v>
      </c>
      <c r="F181" s="152">
        <v>450</v>
      </c>
      <c r="G181" s="111"/>
      <c r="H181" s="140"/>
      <c r="I181" s="111"/>
      <c r="J181" s="140"/>
      <c r="K181" s="111"/>
      <c r="L181" s="140"/>
      <c r="M181" s="111"/>
      <c r="N181" s="140"/>
      <c r="O181" s="111"/>
      <c r="P181" s="140"/>
      <c r="Q181" s="137">
        <f t="shared" si="2"/>
        <v>450</v>
      </c>
    </row>
    <row r="182" spans="1:17" s="93" customFormat="1" ht="25.5" customHeight="1">
      <c r="A182" s="108"/>
      <c r="B182" s="109">
        <v>44311</v>
      </c>
      <c r="C182" s="115" t="s">
        <v>465</v>
      </c>
      <c r="D182" s="140">
        <v>1</v>
      </c>
      <c r="E182" s="111">
        <v>101</v>
      </c>
      <c r="F182" s="152">
        <v>430</v>
      </c>
      <c r="G182" s="111"/>
      <c r="H182" s="140"/>
      <c r="I182" s="111"/>
      <c r="J182" s="140"/>
      <c r="K182" s="111"/>
      <c r="L182" s="140"/>
      <c r="M182" s="111"/>
      <c r="N182" s="140"/>
      <c r="O182" s="111"/>
      <c r="P182" s="140"/>
      <c r="Q182" s="137">
        <f t="shared" si="2"/>
        <v>430</v>
      </c>
    </row>
    <row r="183" spans="1:17" s="93" customFormat="1" ht="25.5" customHeight="1">
      <c r="A183" s="108"/>
      <c r="B183" s="109">
        <v>44312</v>
      </c>
      <c r="C183" s="115" t="s">
        <v>464</v>
      </c>
      <c r="D183" s="140">
        <v>1</v>
      </c>
      <c r="E183" s="111">
        <v>101</v>
      </c>
      <c r="F183" s="152">
        <v>0</v>
      </c>
      <c r="G183" s="111"/>
      <c r="H183" s="140"/>
      <c r="I183" s="111"/>
      <c r="J183" s="140"/>
      <c r="K183" s="111"/>
      <c r="L183" s="140"/>
      <c r="M183" s="111"/>
      <c r="N183" s="140"/>
      <c r="O183" s="111"/>
      <c r="P183" s="140"/>
      <c r="Q183" s="137">
        <f t="shared" si="2"/>
        <v>0</v>
      </c>
    </row>
    <row r="184" spans="1:17" s="93" customFormat="1" ht="25.5" customHeight="1">
      <c r="A184" s="108"/>
      <c r="B184" s="109">
        <v>44313</v>
      </c>
      <c r="C184" s="115" t="s">
        <v>463</v>
      </c>
      <c r="D184" s="140">
        <v>1</v>
      </c>
      <c r="E184" s="111">
        <v>101</v>
      </c>
      <c r="F184" s="152">
        <v>0</v>
      </c>
      <c r="G184" s="111"/>
      <c r="H184" s="140"/>
      <c r="I184" s="111"/>
      <c r="J184" s="140"/>
      <c r="K184" s="111"/>
      <c r="L184" s="140"/>
      <c r="M184" s="111"/>
      <c r="N184" s="140"/>
      <c r="O184" s="111"/>
      <c r="P184" s="140"/>
      <c r="Q184" s="137">
        <f t="shared" si="2"/>
        <v>0</v>
      </c>
    </row>
    <row r="185" spans="1:17" s="93" customFormat="1" ht="25.5" customHeight="1">
      <c r="A185" s="104"/>
      <c r="B185" s="105">
        <v>44400</v>
      </c>
      <c r="C185" s="129" t="s">
        <v>462</v>
      </c>
      <c r="D185" s="139"/>
      <c r="E185" s="107"/>
      <c r="F185" s="139">
        <f>SUM(F186:F195)</f>
        <v>25000</v>
      </c>
      <c r="G185" s="107"/>
      <c r="H185" s="139">
        <f>SUM(H186:H195)</f>
        <v>0</v>
      </c>
      <c r="I185" s="107"/>
      <c r="J185" s="139">
        <f>SUM(J186:J195)</f>
        <v>0</v>
      </c>
      <c r="K185" s="107"/>
      <c r="L185" s="139">
        <f>SUM(L186:L195)</f>
        <v>0</v>
      </c>
      <c r="M185" s="107"/>
      <c r="N185" s="139">
        <f>SUM(N186:N195)</f>
        <v>0</v>
      </c>
      <c r="O185" s="107"/>
      <c r="P185" s="139">
        <f>SUM(P186:P195)</f>
        <v>0</v>
      </c>
      <c r="Q185" s="147">
        <f t="shared" si="2"/>
        <v>25000</v>
      </c>
    </row>
    <row r="186" spans="1:17" s="93" customFormat="1" ht="25.5" customHeight="1">
      <c r="A186" s="108"/>
      <c r="B186" s="109">
        <v>44401</v>
      </c>
      <c r="C186" s="115" t="s">
        <v>461</v>
      </c>
      <c r="D186" s="140">
        <v>1</v>
      </c>
      <c r="E186" s="111">
        <v>101</v>
      </c>
      <c r="F186" s="152">
        <v>0</v>
      </c>
      <c r="G186" s="111"/>
      <c r="H186" s="140"/>
      <c r="I186" s="111"/>
      <c r="J186" s="140"/>
      <c r="K186" s="111"/>
      <c r="L186" s="140"/>
      <c r="M186" s="111"/>
      <c r="N186" s="140"/>
      <c r="O186" s="111"/>
      <c r="P186" s="140"/>
      <c r="Q186" s="137">
        <f t="shared" si="2"/>
        <v>0</v>
      </c>
    </row>
    <row r="187" spans="1:17" s="93" customFormat="1" ht="25.5" customHeight="1">
      <c r="A187" s="108"/>
      <c r="B187" s="109">
        <v>44402</v>
      </c>
      <c r="C187" s="115" t="s">
        <v>460</v>
      </c>
      <c r="D187" s="140">
        <v>1</v>
      </c>
      <c r="E187" s="111">
        <v>101</v>
      </c>
      <c r="F187" s="152">
        <v>9300</v>
      </c>
      <c r="G187" s="111"/>
      <c r="H187" s="140"/>
      <c r="I187" s="111"/>
      <c r="J187" s="140"/>
      <c r="K187" s="111"/>
      <c r="L187" s="140"/>
      <c r="M187" s="111"/>
      <c r="N187" s="140"/>
      <c r="O187" s="111"/>
      <c r="P187" s="140"/>
      <c r="Q187" s="137">
        <f t="shared" si="2"/>
        <v>9300</v>
      </c>
    </row>
    <row r="188" spans="1:17" s="93" customFormat="1" ht="25.5" customHeight="1">
      <c r="A188" s="108"/>
      <c r="B188" s="109">
        <v>44403</v>
      </c>
      <c r="C188" s="115" t="s">
        <v>459</v>
      </c>
      <c r="D188" s="140">
        <v>1</v>
      </c>
      <c r="E188" s="111">
        <v>101</v>
      </c>
      <c r="F188" s="152">
        <v>0</v>
      </c>
      <c r="G188" s="111"/>
      <c r="H188" s="140"/>
      <c r="I188" s="111"/>
      <c r="J188" s="140"/>
      <c r="K188" s="111"/>
      <c r="L188" s="140"/>
      <c r="M188" s="111"/>
      <c r="N188" s="140"/>
      <c r="O188" s="111"/>
      <c r="P188" s="140"/>
      <c r="Q188" s="137">
        <f t="shared" si="2"/>
        <v>0</v>
      </c>
    </row>
    <row r="189" spans="1:17" s="93" customFormat="1" ht="25.5" customHeight="1">
      <c r="A189" s="108"/>
      <c r="B189" s="109">
        <v>44404</v>
      </c>
      <c r="C189" s="115" t="s">
        <v>458</v>
      </c>
      <c r="D189" s="140">
        <v>1</v>
      </c>
      <c r="E189" s="111">
        <v>101</v>
      </c>
      <c r="F189" s="152">
        <v>0</v>
      </c>
      <c r="G189" s="111"/>
      <c r="H189" s="140"/>
      <c r="I189" s="111"/>
      <c r="J189" s="140"/>
      <c r="K189" s="111"/>
      <c r="L189" s="140"/>
      <c r="M189" s="111"/>
      <c r="N189" s="140"/>
      <c r="O189" s="111"/>
      <c r="P189" s="140"/>
      <c r="Q189" s="137">
        <f t="shared" si="2"/>
        <v>0</v>
      </c>
    </row>
    <row r="190" spans="1:17" s="93" customFormat="1" ht="25.5" customHeight="1">
      <c r="A190" s="108"/>
      <c r="B190" s="109">
        <v>44405</v>
      </c>
      <c r="C190" s="115" t="s">
        <v>457</v>
      </c>
      <c r="D190" s="140">
        <v>1</v>
      </c>
      <c r="E190" s="111">
        <v>101</v>
      </c>
      <c r="F190" s="152">
        <v>0</v>
      </c>
      <c r="G190" s="111"/>
      <c r="H190" s="140"/>
      <c r="I190" s="111"/>
      <c r="J190" s="140"/>
      <c r="K190" s="111"/>
      <c r="L190" s="140"/>
      <c r="M190" s="111"/>
      <c r="N190" s="140"/>
      <c r="O190" s="111"/>
      <c r="P190" s="140"/>
      <c r="Q190" s="137">
        <f t="shared" si="2"/>
        <v>0</v>
      </c>
    </row>
    <row r="191" spans="1:17" s="93" customFormat="1" ht="25.5" customHeight="1">
      <c r="A191" s="108"/>
      <c r="B191" s="109">
        <v>44406</v>
      </c>
      <c r="C191" s="115" t="s">
        <v>456</v>
      </c>
      <c r="D191" s="140">
        <v>1</v>
      </c>
      <c r="E191" s="111">
        <v>101</v>
      </c>
      <c r="F191" s="152">
        <v>13100</v>
      </c>
      <c r="G191" s="111"/>
      <c r="H191" s="140"/>
      <c r="I191" s="111"/>
      <c r="J191" s="140"/>
      <c r="K191" s="111"/>
      <c r="L191" s="140"/>
      <c r="M191" s="111"/>
      <c r="N191" s="140"/>
      <c r="O191" s="111"/>
      <c r="P191" s="140"/>
      <c r="Q191" s="137">
        <f t="shared" si="2"/>
        <v>13100</v>
      </c>
    </row>
    <row r="192" spans="1:17" s="93" customFormat="1" ht="25.5" customHeight="1">
      <c r="A192" s="108"/>
      <c r="B192" s="109">
        <v>44407</v>
      </c>
      <c r="C192" s="115" t="s">
        <v>455</v>
      </c>
      <c r="D192" s="140">
        <v>1</v>
      </c>
      <c r="E192" s="111">
        <v>101</v>
      </c>
      <c r="F192" s="152">
        <v>0</v>
      </c>
      <c r="G192" s="111"/>
      <c r="H192" s="140"/>
      <c r="I192" s="111"/>
      <c r="J192" s="140"/>
      <c r="K192" s="111"/>
      <c r="L192" s="140"/>
      <c r="M192" s="111"/>
      <c r="N192" s="140"/>
      <c r="O192" s="111"/>
      <c r="P192" s="140"/>
      <c r="Q192" s="137">
        <f t="shared" si="2"/>
        <v>0</v>
      </c>
    </row>
    <row r="193" spans="1:17" s="93" customFormat="1" ht="25.5" customHeight="1">
      <c r="A193" s="108"/>
      <c r="B193" s="109">
        <v>44408</v>
      </c>
      <c r="C193" s="115" t="s">
        <v>454</v>
      </c>
      <c r="D193" s="140">
        <v>1</v>
      </c>
      <c r="E193" s="111">
        <v>101</v>
      </c>
      <c r="F193" s="152">
        <v>2600</v>
      </c>
      <c r="G193" s="111"/>
      <c r="H193" s="140"/>
      <c r="I193" s="111"/>
      <c r="J193" s="140"/>
      <c r="K193" s="111"/>
      <c r="L193" s="140"/>
      <c r="M193" s="111"/>
      <c r="N193" s="140"/>
      <c r="O193" s="111"/>
      <c r="P193" s="140"/>
      <c r="Q193" s="137">
        <f t="shared" si="2"/>
        <v>2600</v>
      </c>
    </row>
    <row r="194" spans="1:17" s="93" customFormat="1" ht="25.5" customHeight="1">
      <c r="A194" s="108"/>
      <c r="B194" s="109">
        <v>44409</v>
      </c>
      <c r="C194" s="115" t="s">
        <v>453</v>
      </c>
      <c r="D194" s="140">
        <v>1</v>
      </c>
      <c r="E194" s="111">
        <v>101</v>
      </c>
      <c r="F194" s="152">
        <v>0</v>
      </c>
      <c r="G194" s="111"/>
      <c r="H194" s="140"/>
      <c r="I194" s="111"/>
      <c r="J194" s="140"/>
      <c r="K194" s="111"/>
      <c r="L194" s="140"/>
      <c r="M194" s="111"/>
      <c r="N194" s="140"/>
      <c r="O194" s="111"/>
      <c r="P194" s="140"/>
      <c r="Q194" s="137">
        <f t="shared" si="2"/>
        <v>0</v>
      </c>
    </row>
    <row r="195" spans="1:17" s="93" customFormat="1" ht="25.5" customHeight="1">
      <c r="A195" s="108"/>
      <c r="B195" s="109">
        <v>44410</v>
      </c>
      <c r="C195" s="115" t="s">
        <v>452</v>
      </c>
      <c r="D195" s="140">
        <v>1</v>
      </c>
      <c r="E195" s="111">
        <v>101</v>
      </c>
      <c r="F195" s="152">
        <v>0</v>
      </c>
      <c r="G195" s="111"/>
      <c r="H195" s="140"/>
      <c r="I195" s="111"/>
      <c r="J195" s="140"/>
      <c r="K195" s="111"/>
      <c r="L195" s="140"/>
      <c r="M195" s="111"/>
      <c r="N195" s="140"/>
      <c r="O195" s="111"/>
      <c r="P195" s="140"/>
      <c r="Q195" s="137">
        <f t="shared" si="2"/>
        <v>0</v>
      </c>
    </row>
    <row r="196" spans="1:17" s="93" customFormat="1" ht="25.5" customHeight="1">
      <c r="A196" s="100">
        <v>45</v>
      </c>
      <c r="B196" s="118"/>
      <c r="C196" s="102" t="s">
        <v>506</v>
      </c>
      <c r="D196" s="138"/>
      <c r="E196" s="103"/>
      <c r="F196" s="138">
        <f>F197+F199+F202+F204+F208</f>
        <v>0</v>
      </c>
      <c r="G196" s="103"/>
      <c r="H196" s="138">
        <f>H197+H199+H202+H204+H208</f>
        <v>0</v>
      </c>
      <c r="I196" s="103"/>
      <c r="J196" s="138">
        <f>J197+J199+J202+J204+J208</f>
        <v>0</v>
      </c>
      <c r="K196" s="103"/>
      <c r="L196" s="138">
        <f>L197+L199+L202+L204+L208</f>
        <v>0</v>
      </c>
      <c r="M196" s="103"/>
      <c r="N196" s="138">
        <f>N197+N199+N202+N204+N208</f>
        <v>0</v>
      </c>
      <c r="O196" s="103"/>
      <c r="P196" s="138">
        <f>P197+P199+P202+P204+P208</f>
        <v>0</v>
      </c>
      <c r="Q196" s="147">
        <f t="shared" si="2"/>
        <v>0</v>
      </c>
    </row>
    <row r="197" spans="1:17" s="93" customFormat="1" ht="25.5" customHeight="1">
      <c r="A197" s="104"/>
      <c r="B197" s="105">
        <v>45100</v>
      </c>
      <c r="C197" s="129" t="s">
        <v>386</v>
      </c>
      <c r="D197" s="139"/>
      <c r="E197" s="107"/>
      <c r="F197" s="139">
        <f>SUM(F198)</f>
        <v>0</v>
      </c>
      <c r="G197" s="107"/>
      <c r="H197" s="139">
        <f>SUM(H198)</f>
        <v>0</v>
      </c>
      <c r="I197" s="107"/>
      <c r="J197" s="139">
        <f>SUM(J198)</f>
        <v>0</v>
      </c>
      <c r="K197" s="107"/>
      <c r="L197" s="139">
        <f>SUM(L198)</f>
        <v>0</v>
      </c>
      <c r="M197" s="107"/>
      <c r="N197" s="139">
        <f>SUM(N198)</f>
        <v>0</v>
      </c>
      <c r="O197" s="107"/>
      <c r="P197" s="139">
        <f>SUM(P198)</f>
        <v>0</v>
      </c>
      <c r="Q197" s="147">
        <f t="shared" ref="Q197:Q260" si="3">SUM(F197+H197+J197+L197+N197+P197)</f>
        <v>0</v>
      </c>
    </row>
    <row r="198" spans="1:17" s="93" customFormat="1" ht="25.5" customHeight="1">
      <c r="A198" s="108"/>
      <c r="B198" s="109">
        <v>45101</v>
      </c>
      <c r="C198" s="110" t="s">
        <v>385</v>
      </c>
      <c r="D198" s="140">
        <v>1</v>
      </c>
      <c r="E198" s="111">
        <v>101</v>
      </c>
      <c r="F198" s="152">
        <v>0</v>
      </c>
      <c r="G198" s="111"/>
      <c r="H198" s="140"/>
      <c r="I198" s="111"/>
      <c r="J198" s="140"/>
      <c r="K198" s="111"/>
      <c r="L198" s="140"/>
      <c r="M198" s="111"/>
      <c r="N198" s="140"/>
      <c r="O198" s="111"/>
      <c r="P198" s="140"/>
      <c r="Q198" s="137">
        <f t="shared" si="3"/>
        <v>0</v>
      </c>
    </row>
    <row r="199" spans="1:17" s="93" customFormat="1" ht="25.5" customHeight="1">
      <c r="A199" s="104"/>
      <c r="B199" s="105">
        <v>45200</v>
      </c>
      <c r="C199" s="129" t="s">
        <v>505</v>
      </c>
      <c r="D199" s="139"/>
      <c r="E199" s="107"/>
      <c r="F199" s="139">
        <f>SUM(F200:F201)</f>
        <v>0</v>
      </c>
      <c r="G199" s="107"/>
      <c r="H199" s="139">
        <f>SUM(H200:H201)</f>
        <v>0</v>
      </c>
      <c r="I199" s="107"/>
      <c r="J199" s="139">
        <f>SUM(J200:J201)</f>
        <v>0</v>
      </c>
      <c r="K199" s="107"/>
      <c r="L199" s="139">
        <f>SUM(L200:L201)</f>
        <v>0</v>
      </c>
      <c r="M199" s="107"/>
      <c r="N199" s="139">
        <f>SUM(N200:N201)</f>
        <v>0</v>
      </c>
      <c r="O199" s="107"/>
      <c r="P199" s="139">
        <f>SUM(P200:P201)</f>
        <v>0</v>
      </c>
      <c r="Q199" s="147">
        <f t="shared" si="3"/>
        <v>0</v>
      </c>
    </row>
    <row r="200" spans="1:17" s="93" customFormat="1" ht="25.5" customHeight="1">
      <c r="A200" s="108"/>
      <c r="B200" s="109">
        <v>45201</v>
      </c>
      <c r="C200" s="110" t="s">
        <v>400</v>
      </c>
      <c r="D200" s="140">
        <v>1</v>
      </c>
      <c r="E200" s="111">
        <v>101</v>
      </c>
      <c r="F200" s="152">
        <v>0</v>
      </c>
      <c r="G200" s="111"/>
      <c r="H200" s="140"/>
      <c r="I200" s="111"/>
      <c r="J200" s="140"/>
      <c r="K200" s="111"/>
      <c r="L200" s="140"/>
      <c r="M200" s="111"/>
      <c r="N200" s="140"/>
      <c r="O200" s="111"/>
      <c r="P200" s="140"/>
      <c r="Q200" s="137">
        <f t="shared" si="3"/>
        <v>0</v>
      </c>
    </row>
    <row r="201" spans="1:17" s="93" customFormat="1" ht="25.5" customHeight="1">
      <c r="A201" s="108"/>
      <c r="B201" s="109">
        <v>45202</v>
      </c>
      <c r="C201" s="110" t="s">
        <v>1373</v>
      </c>
      <c r="D201" s="140">
        <v>1</v>
      </c>
      <c r="E201" s="111">
        <v>101</v>
      </c>
      <c r="F201" s="152">
        <v>0</v>
      </c>
      <c r="G201" s="111"/>
      <c r="H201" s="140"/>
      <c r="I201" s="111"/>
      <c r="J201" s="140"/>
      <c r="K201" s="111"/>
      <c r="L201" s="140"/>
      <c r="M201" s="111"/>
      <c r="N201" s="140"/>
      <c r="O201" s="111"/>
      <c r="P201" s="140"/>
      <c r="Q201" s="137">
        <f t="shared" si="3"/>
        <v>0</v>
      </c>
    </row>
    <row r="202" spans="1:17" s="93" customFormat="1" ht="25.5" customHeight="1">
      <c r="A202" s="104"/>
      <c r="B202" s="105">
        <v>45300</v>
      </c>
      <c r="C202" s="129" t="s">
        <v>384</v>
      </c>
      <c r="D202" s="139"/>
      <c r="E202" s="107"/>
      <c r="F202" s="139">
        <f>SUM(F203)</f>
        <v>0</v>
      </c>
      <c r="G202" s="107"/>
      <c r="H202" s="139">
        <f>SUM(H203)</f>
        <v>0</v>
      </c>
      <c r="I202" s="107"/>
      <c r="J202" s="139">
        <f>SUM(J203)</f>
        <v>0</v>
      </c>
      <c r="K202" s="107"/>
      <c r="L202" s="139">
        <f>SUM(L203)</f>
        <v>0</v>
      </c>
      <c r="M202" s="107"/>
      <c r="N202" s="139">
        <f>SUM(N203)</f>
        <v>0</v>
      </c>
      <c r="O202" s="107"/>
      <c r="P202" s="139">
        <f>SUM(P203)</f>
        <v>0</v>
      </c>
      <c r="Q202" s="147">
        <f t="shared" si="3"/>
        <v>0</v>
      </c>
    </row>
    <row r="203" spans="1:17" s="93" customFormat="1" ht="25.5" customHeight="1">
      <c r="A203" s="108"/>
      <c r="B203" s="109">
        <v>45301</v>
      </c>
      <c r="C203" s="110" t="s">
        <v>1156</v>
      </c>
      <c r="D203" s="140">
        <v>1</v>
      </c>
      <c r="E203" s="111">
        <v>101</v>
      </c>
      <c r="F203" s="152">
        <v>0</v>
      </c>
      <c r="G203" s="111"/>
      <c r="H203" s="140"/>
      <c r="I203" s="111"/>
      <c r="J203" s="140"/>
      <c r="K203" s="111"/>
      <c r="L203" s="140"/>
      <c r="M203" s="111"/>
      <c r="N203" s="140"/>
      <c r="O203" s="111"/>
      <c r="P203" s="140"/>
      <c r="Q203" s="137">
        <f t="shared" si="3"/>
        <v>0</v>
      </c>
    </row>
    <row r="204" spans="1:17" s="93" customFormat="1" ht="25.5" customHeight="1">
      <c r="A204" s="104"/>
      <c r="B204" s="105">
        <v>45400</v>
      </c>
      <c r="C204" s="129" t="s">
        <v>376</v>
      </c>
      <c r="D204" s="139"/>
      <c r="E204" s="107"/>
      <c r="F204" s="139">
        <f>SUM(F205:F207)</f>
        <v>0</v>
      </c>
      <c r="G204" s="130"/>
      <c r="H204" s="139">
        <f>SUM(H205:H207)</f>
        <v>0</v>
      </c>
      <c r="I204" s="107"/>
      <c r="J204" s="139">
        <f>SUM(J205:J207)</f>
        <v>0</v>
      </c>
      <c r="K204" s="107"/>
      <c r="L204" s="139">
        <f>SUM(L205:L207)</f>
        <v>0</v>
      </c>
      <c r="M204" s="107"/>
      <c r="N204" s="139">
        <f>SUM(N205:N207)</f>
        <v>0</v>
      </c>
      <c r="O204" s="107"/>
      <c r="P204" s="139">
        <f>SUM(P205:P207)</f>
        <v>0</v>
      </c>
      <c r="Q204" s="147">
        <f t="shared" si="3"/>
        <v>0</v>
      </c>
    </row>
    <row r="205" spans="1:17" s="93" customFormat="1" ht="25.5" customHeight="1">
      <c r="A205" s="108"/>
      <c r="B205" s="109">
        <v>45401</v>
      </c>
      <c r="C205" s="110" t="s">
        <v>1157</v>
      </c>
      <c r="D205" s="140">
        <v>1</v>
      </c>
      <c r="E205" s="111">
        <v>101</v>
      </c>
      <c r="F205" s="152">
        <v>0</v>
      </c>
      <c r="G205" s="114"/>
      <c r="H205" s="140"/>
      <c r="I205" s="111"/>
      <c r="J205" s="140"/>
      <c r="K205" s="111"/>
      <c r="L205" s="140"/>
      <c r="M205" s="111"/>
      <c r="N205" s="140"/>
      <c r="O205" s="111"/>
      <c r="P205" s="140"/>
      <c r="Q205" s="137">
        <f t="shared" si="3"/>
        <v>0</v>
      </c>
    </row>
    <row r="206" spans="1:17" s="93" customFormat="1" ht="25.5" customHeight="1">
      <c r="A206" s="108"/>
      <c r="B206" s="109">
        <v>45402</v>
      </c>
      <c r="C206" s="110" t="s">
        <v>375</v>
      </c>
      <c r="D206" s="140">
        <v>1</v>
      </c>
      <c r="E206" s="111">
        <v>101</v>
      </c>
      <c r="F206" s="152">
        <v>0</v>
      </c>
      <c r="G206" s="114"/>
      <c r="H206" s="140"/>
      <c r="I206" s="111"/>
      <c r="J206" s="140"/>
      <c r="K206" s="111"/>
      <c r="L206" s="140"/>
      <c r="M206" s="111"/>
      <c r="N206" s="140"/>
      <c r="O206" s="111"/>
      <c r="P206" s="140"/>
      <c r="Q206" s="137">
        <f t="shared" si="3"/>
        <v>0</v>
      </c>
    </row>
    <row r="207" spans="1:17" s="93" customFormat="1" ht="25.5" customHeight="1">
      <c r="A207" s="108"/>
      <c r="B207" s="109">
        <v>45403</v>
      </c>
      <c r="C207" s="110" t="s">
        <v>374</v>
      </c>
      <c r="D207" s="140">
        <v>1</v>
      </c>
      <c r="E207" s="111">
        <v>101</v>
      </c>
      <c r="F207" s="152">
        <v>0</v>
      </c>
      <c r="G207" s="114"/>
      <c r="H207" s="140"/>
      <c r="I207" s="111"/>
      <c r="J207" s="140"/>
      <c r="K207" s="111"/>
      <c r="L207" s="140"/>
      <c r="M207" s="111"/>
      <c r="N207" s="140"/>
      <c r="O207" s="111"/>
      <c r="P207" s="140"/>
      <c r="Q207" s="137">
        <f t="shared" si="3"/>
        <v>0</v>
      </c>
    </row>
    <row r="208" spans="1:17" s="93" customFormat="1" ht="25.5" customHeight="1">
      <c r="A208" s="104"/>
      <c r="B208" s="105">
        <v>45500</v>
      </c>
      <c r="C208" s="129" t="s">
        <v>373</v>
      </c>
      <c r="D208" s="139"/>
      <c r="E208" s="107"/>
      <c r="F208" s="139">
        <f>SUM(F209)</f>
        <v>0</v>
      </c>
      <c r="G208" s="130"/>
      <c r="H208" s="139">
        <f>SUM(H209)</f>
        <v>0</v>
      </c>
      <c r="I208" s="107"/>
      <c r="J208" s="139">
        <f>SUM(J209)</f>
        <v>0</v>
      </c>
      <c r="K208" s="107"/>
      <c r="L208" s="139">
        <f>SUM(L209)</f>
        <v>0</v>
      </c>
      <c r="M208" s="107"/>
      <c r="N208" s="139">
        <f>SUM(N209)</f>
        <v>0</v>
      </c>
      <c r="O208" s="107"/>
      <c r="P208" s="139">
        <f>SUM(P209)</f>
        <v>0</v>
      </c>
      <c r="Q208" s="147">
        <f t="shared" si="3"/>
        <v>0</v>
      </c>
    </row>
    <row r="209" spans="1:17" s="93" customFormat="1" ht="25.5" customHeight="1">
      <c r="A209" s="108"/>
      <c r="B209" s="109">
        <v>45501</v>
      </c>
      <c r="C209" s="110" t="s">
        <v>1158</v>
      </c>
      <c r="D209" s="140">
        <v>1</v>
      </c>
      <c r="E209" s="111">
        <v>101</v>
      </c>
      <c r="F209" s="152">
        <v>0</v>
      </c>
      <c r="G209" s="114"/>
      <c r="H209" s="140"/>
      <c r="I209" s="111"/>
      <c r="J209" s="140"/>
      <c r="K209" s="111"/>
      <c r="L209" s="140"/>
      <c r="M209" s="111"/>
      <c r="N209" s="140"/>
      <c r="O209" s="111"/>
      <c r="P209" s="140"/>
      <c r="Q209" s="137">
        <f t="shared" si="3"/>
        <v>0</v>
      </c>
    </row>
    <row r="210" spans="1:17" s="93" customFormat="1" ht="25.5" customHeight="1">
      <c r="A210" s="96">
        <v>5</v>
      </c>
      <c r="B210" s="124"/>
      <c r="C210" s="125" t="s">
        <v>1159</v>
      </c>
      <c r="D210" s="137"/>
      <c r="E210" s="99"/>
      <c r="F210" s="137">
        <f>F211+F258+F259</f>
        <v>3753500</v>
      </c>
      <c r="G210" s="99"/>
      <c r="H210" s="137">
        <f>H211+H258+H259</f>
        <v>0</v>
      </c>
      <c r="I210" s="99"/>
      <c r="J210" s="137">
        <f>J211+J258+J259</f>
        <v>0</v>
      </c>
      <c r="K210" s="99"/>
      <c r="L210" s="137">
        <f>L211+L258+L259</f>
        <v>0</v>
      </c>
      <c r="M210" s="99"/>
      <c r="N210" s="137">
        <f>N211+N258+N259</f>
        <v>0</v>
      </c>
      <c r="O210" s="99"/>
      <c r="P210" s="137">
        <f>P211+P258+P259</f>
        <v>0</v>
      </c>
      <c r="Q210" s="147">
        <f t="shared" si="3"/>
        <v>3753500</v>
      </c>
    </row>
    <row r="211" spans="1:17" s="93" customFormat="1" ht="25.5" customHeight="1">
      <c r="A211" s="100">
        <v>51</v>
      </c>
      <c r="B211" s="118"/>
      <c r="C211" s="122" t="s">
        <v>446</v>
      </c>
      <c r="D211" s="138"/>
      <c r="E211" s="103"/>
      <c r="F211" s="138">
        <f>F212+F223+F228+F238+F241</f>
        <v>3753500</v>
      </c>
      <c r="G211" s="103"/>
      <c r="H211" s="138">
        <f>H212+H223+H228+H238+H241</f>
        <v>0</v>
      </c>
      <c r="I211" s="103"/>
      <c r="J211" s="138">
        <f>J212+J223+J228+J238+J241</f>
        <v>0</v>
      </c>
      <c r="K211" s="103"/>
      <c r="L211" s="138">
        <f>L212+L223+L228+L238+L241</f>
        <v>0</v>
      </c>
      <c r="M211" s="103"/>
      <c r="N211" s="138">
        <f>N212+N223+N228+N238+N241</f>
        <v>0</v>
      </c>
      <c r="O211" s="103"/>
      <c r="P211" s="138">
        <f>P212+P223+P228+P238+P241</f>
        <v>0</v>
      </c>
      <c r="Q211" s="147">
        <f t="shared" si="3"/>
        <v>3753500</v>
      </c>
    </row>
    <row r="212" spans="1:17" s="93" customFormat="1" ht="25.5" customHeight="1">
      <c r="A212" s="104"/>
      <c r="B212" s="105">
        <v>51100</v>
      </c>
      <c r="C212" s="129" t="s">
        <v>445</v>
      </c>
      <c r="D212" s="139"/>
      <c r="E212" s="107"/>
      <c r="F212" s="139">
        <f>SUM(F213:F222)</f>
        <v>184600</v>
      </c>
      <c r="G212" s="107"/>
      <c r="H212" s="139">
        <f>SUM(H213:H222)</f>
        <v>0</v>
      </c>
      <c r="I212" s="107"/>
      <c r="J212" s="139">
        <f>SUM(J213:J222)</f>
        <v>0</v>
      </c>
      <c r="K212" s="107"/>
      <c r="L212" s="139">
        <f>SUM(L213:L222)</f>
        <v>0</v>
      </c>
      <c r="M212" s="107"/>
      <c r="N212" s="139">
        <f>SUM(N213:N222)</f>
        <v>0</v>
      </c>
      <c r="O212" s="107"/>
      <c r="P212" s="139">
        <f>SUM(P213:P222)</f>
        <v>0</v>
      </c>
      <c r="Q212" s="147">
        <f t="shared" si="3"/>
        <v>184600</v>
      </c>
    </row>
    <row r="213" spans="1:17" s="93" customFormat="1" ht="25.5" customHeight="1">
      <c r="A213" s="108"/>
      <c r="B213" s="109">
        <v>51101</v>
      </c>
      <c r="C213" s="115" t="s">
        <v>444</v>
      </c>
      <c r="D213" s="140">
        <v>1</v>
      </c>
      <c r="E213" s="111">
        <v>101</v>
      </c>
      <c r="F213" s="152">
        <v>0</v>
      </c>
      <c r="G213" s="111"/>
      <c r="H213" s="140"/>
      <c r="I213" s="111"/>
      <c r="J213" s="140"/>
      <c r="K213" s="111"/>
      <c r="L213" s="140"/>
      <c r="M213" s="111"/>
      <c r="N213" s="140"/>
      <c r="O213" s="111"/>
      <c r="P213" s="140"/>
      <c r="Q213" s="137">
        <f t="shared" si="3"/>
        <v>0</v>
      </c>
    </row>
    <row r="214" spans="1:17" s="93" customFormat="1" ht="25.5" customHeight="1">
      <c r="A214" s="108"/>
      <c r="B214" s="109">
        <v>51102</v>
      </c>
      <c r="C214" s="115" t="s">
        <v>443</v>
      </c>
      <c r="D214" s="140">
        <v>1</v>
      </c>
      <c r="E214" s="111">
        <v>101</v>
      </c>
      <c r="F214" s="152">
        <v>0</v>
      </c>
      <c r="G214" s="111"/>
      <c r="H214" s="140"/>
      <c r="I214" s="111"/>
      <c r="J214" s="140"/>
      <c r="K214" s="111"/>
      <c r="L214" s="140"/>
      <c r="M214" s="111"/>
      <c r="N214" s="140"/>
      <c r="O214" s="111"/>
      <c r="P214" s="140"/>
      <c r="Q214" s="137">
        <f t="shared" si="3"/>
        <v>0</v>
      </c>
    </row>
    <row r="215" spans="1:17" s="93" customFormat="1" ht="25.5" customHeight="1">
      <c r="A215" s="108"/>
      <c r="B215" s="109">
        <v>51103</v>
      </c>
      <c r="C215" s="115" t="s">
        <v>442</v>
      </c>
      <c r="D215" s="140">
        <v>1</v>
      </c>
      <c r="E215" s="111">
        <v>101</v>
      </c>
      <c r="F215" s="152">
        <v>0</v>
      </c>
      <c r="G215" s="111"/>
      <c r="H215" s="140"/>
      <c r="I215" s="111"/>
      <c r="J215" s="140"/>
      <c r="K215" s="111"/>
      <c r="L215" s="140"/>
      <c r="M215" s="111"/>
      <c r="N215" s="140"/>
      <c r="O215" s="111"/>
      <c r="P215" s="140"/>
      <c r="Q215" s="137">
        <f t="shared" si="3"/>
        <v>0</v>
      </c>
    </row>
    <row r="216" spans="1:17" s="93" customFormat="1" ht="25.5" customHeight="1">
      <c r="A216" s="108"/>
      <c r="B216" s="109">
        <v>51104</v>
      </c>
      <c r="C216" s="115" t="s">
        <v>441</v>
      </c>
      <c r="D216" s="140">
        <v>1</v>
      </c>
      <c r="E216" s="111">
        <v>101</v>
      </c>
      <c r="F216" s="152">
        <v>0</v>
      </c>
      <c r="G216" s="111"/>
      <c r="H216" s="140"/>
      <c r="I216" s="111"/>
      <c r="J216" s="140"/>
      <c r="K216" s="111"/>
      <c r="L216" s="140"/>
      <c r="M216" s="111"/>
      <c r="N216" s="140"/>
      <c r="O216" s="111"/>
      <c r="P216" s="140"/>
      <c r="Q216" s="137">
        <f t="shared" si="3"/>
        <v>0</v>
      </c>
    </row>
    <row r="217" spans="1:17" s="93" customFormat="1" ht="25.5" customHeight="1">
      <c r="A217" s="108"/>
      <c r="B217" s="109">
        <v>51105</v>
      </c>
      <c r="C217" s="115" t="s">
        <v>1394</v>
      </c>
      <c r="D217" s="140">
        <v>1</v>
      </c>
      <c r="E217" s="111">
        <v>101</v>
      </c>
      <c r="F217" s="152">
        <v>0</v>
      </c>
      <c r="G217" s="111"/>
      <c r="H217" s="140"/>
      <c r="I217" s="111"/>
      <c r="J217" s="140"/>
      <c r="K217" s="111"/>
      <c r="L217" s="140"/>
      <c r="M217" s="111"/>
      <c r="N217" s="140"/>
      <c r="O217" s="111"/>
      <c r="P217" s="140"/>
      <c r="Q217" s="137">
        <f t="shared" si="3"/>
        <v>0</v>
      </c>
    </row>
    <row r="218" spans="1:17" s="93" customFormat="1" ht="25.5" customHeight="1">
      <c r="A218" s="108"/>
      <c r="B218" s="109">
        <v>51106</v>
      </c>
      <c r="C218" s="115" t="s">
        <v>440</v>
      </c>
      <c r="D218" s="140">
        <v>1</v>
      </c>
      <c r="E218" s="111">
        <v>101</v>
      </c>
      <c r="F218" s="152">
        <v>0</v>
      </c>
      <c r="G218" s="111"/>
      <c r="H218" s="140"/>
      <c r="I218" s="111"/>
      <c r="J218" s="140"/>
      <c r="K218" s="111"/>
      <c r="L218" s="140"/>
      <c r="M218" s="111"/>
      <c r="N218" s="140"/>
      <c r="O218" s="111"/>
      <c r="P218" s="140"/>
      <c r="Q218" s="137">
        <f t="shared" si="3"/>
        <v>0</v>
      </c>
    </row>
    <row r="219" spans="1:17" s="93" customFormat="1" ht="25.5" customHeight="1">
      <c r="A219" s="108"/>
      <c r="B219" s="109">
        <v>51107</v>
      </c>
      <c r="C219" s="115" t="s">
        <v>439</v>
      </c>
      <c r="D219" s="140">
        <v>1</v>
      </c>
      <c r="E219" s="111">
        <v>101</v>
      </c>
      <c r="F219" s="152">
        <v>128500</v>
      </c>
      <c r="G219" s="111"/>
      <c r="H219" s="140"/>
      <c r="I219" s="111"/>
      <c r="J219" s="140"/>
      <c r="K219" s="111"/>
      <c r="L219" s="140"/>
      <c r="M219" s="111"/>
      <c r="N219" s="140"/>
      <c r="O219" s="111"/>
      <c r="P219" s="140"/>
      <c r="Q219" s="137">
        <f t="shared" si="3"/>
        <v>128500</v>
      </c>
    </row>
    <row r="220" spans="1:17" s="93" customFormat="1" ht="25.5" customHeight="1">
      <c r="A220" s="108"/>
      <c r="B220" s="109">
        <v>51108</v>
      </c>
      <c r="C220" s="115" t="s">
        <v>438</v>
      </c>
      <c r="D220" s="140">
        <v>1</v>
      </c>
      <c r="E220" s="111">
        <v>101</v>
      </c>
      <c r="F220" s="152">
        <v>0</v>
      </c>
      <c r="G220" s="111"/>
      <c r="H220" s="140"/>
      <c r="I220" s="111"/>
      <c r="J220" s="140"/>
      <c r="K220" s="111"/>
      <c r="L220" s="140"/>
      <c r="M220" s="111"/>
      <c r="N220" s="140"/>
      <c r="O220" s="111"/>
      <c r="P220" s="140"/>
      <c r="Q220" s="137">
        <f t="shared" si="3"/>
        <v>0</v>
      </c>
    </row>
    <row r="221" spans="1:17" s="93" customFormat="1" ht="25.5" customHeight="1">
      <c r="A221" s="108"/>
      <c r="B221" s="109">
        <v>51109</v>
      </c>
      <c r="C221" s="115" t="s">
        <v>1395</v>
      </c>
      <c r="D221" s="140">
        <v>1</v>
      </c>
      <c r="E221" s="111">
        <v>101</v>
      </c>
      <c r="F221" s="152">
        <v>56100</v>
      </c>
      <c r="G221" s="111"/>
      <c r="H221" s="140"/>
      <c r="I221" s="111"/>
      <c r="J221" s="140"/>
      <c r="K221" s="111"/>
      <c r="L221" s="140"/>
      <c r="M221" s="111"/>
      <c r="N221" s="140"/>
      <c r="O221" s="111"/>
      <c r="P221" s="140"/>
      <c r="Q221" s="137">
        <f t="shared" si="3"/>
        <v>56100</v>
      </c>
    </row>
    <row r="222" spans="1:17" s="93" customFormat="1" ht="25.5" customHeight="1">
      <c r="A222" s="108"/>
      <c r="B222" s="109">
        <v>51110</v>
      </c>
      <c r="C222" s="115" t="s">
        <v>437</v>
      </c>
      <c r="D222" s="140">
        <v>1</v>
      </c>
      <c r="E222" s="111">
        <v>101</v>
      </c>
      <c r="F222" s="152">
        <v>0</v>
      </c>
      <c r="G222" s="111"/>
      <c r="H222" s="140"/>
      <c r="I222" s="111"/>
      <c r="J222" s="140"/>
      <c r="K222" s="111"/>
      <c r="L222" s="140"/>
      <c r="M222" s="111"/>
      <c r="N222" s="140"/>
      <c r="O222" s="111"/>
      <c r="P222" s="140"/>
      <c r="Q222" s="137">
        <f t="shared" si="3"/>
        <v>0</v>
      </c>
    </row>
    <row r="223" spans="1:17" s="93" customFormat="1" ht="25.5" customHeight="1">
      <c r="A223" s="104"/>
      <c r="B223" s="105">
        <v>51200</v>
      </c>
      <c r="C223" s="129" t="s">
        <v>436</v>
      </c>
      <c r="D223" s="139"/>
      <c r="E223" s="107"/>
      <c r="F223" s="139">
        <f>SUM(F224:F227)</f>
        <v>92000</v>
      </c>
      <c r="G223" s="107"/>
      <c r="H223" s="139">
        <f>SUM(H224:H227)</f>
        <v>0</v>
      </c>
      <c r="I223" s="107"/>
      <c r="J223" s="139">
        <f>SUM(J224:J227)</f>
        <v>0</v>
      </c>
      <c r="K223" s="107"/>
      <c r="L223" s="139">
        <f>SUM(L224:L227)</f>
        <v>0</v>
      </c>
      <c r="M223" s="107"/>
      <c r="N223" s="139">
        <f>SUM(N224:N227)</f>
        <v>0</v>
      </c>
      <c r="O223" s="107"/>
      <c r="P223" s="139">
        <f>SUM(P224:P227)</f>
        <v>0</v>
      </c>
      <c r="Q223" s="147">
        <f t="shared" si="3"/>
        <v>92000</v>
      </c>
    </row>
    <row r="224" spans="1:17" s="93" customFormat="1" ht="25.5" customHeight="1">
      <c r="A224" s="108"/>
      <c r="B224" s="109">
        <v>51201</v>
      </c>
      <c r="C224" s="115" t="s">
        <v>435</v>
      </c>
      <c r="D224" s="140">
        <v>1</v>
      </c>
      <c r="E224" s="111">
        <v>101</v>
      </c>
      <c r="F224" s="152">
        <v>34000</v>
      </c>
      <c r="G224" s="111"/>
      <c r="H224" s="140"/>
      <c r="I224" s="111"/>
      <c r="J224" s="140"/>
      <c r="K224" s="111"/>
      <c r="L224" s="140"/>
      <c r="M224" s="111"/>
      <c r="N224" s="140"/>
      <c r="O224" s="111"/>
      <c r="P224" s="140"/>
      <c r="Q224" s="137">
        <f t="shared" si="3"/>
        <v>34000</v>
      </c>
    </row>
    <row r="225" spans="1:17" s="93" customFormat="1" ht="25.5" customHeight="1">
      <c r="A225" s="108"/>
      <c r="B225" s="109">
        <v>51202</v>
      </c>
      <c r="C225" s="115" t="s">
        <v>434</v>
      </c>
      <c r="D225" s="140">
        <v>1</v>
      </c>
      <c r="E225" s="111">
        <v>101</v>
      </c>
      <c r="F225" s="152">
        <v>8000</v>
      </c>
      <c r="G225" s="111"/>
      <c r="H225" s="140"/>
      <c r="I225" s="111"/>
      <c r="J225" s="140"/>
      <c r="K225" s="111"/>
      <c r="L225" s="140"/>
      <c r="M225" s="111"/>
      <c r="N225" s="140"/>
      <c r="O225" s="111"/>
      <c r="P225" s="140"/>
      <c r="Q225" s="137">
        <f t="shared" si="3"/>
        <v>8000</v>
      </c>
    </row>
    <row r="226" spans="1:17" s="93" customFormat="1" ht="25.5" customHeight="1">
      <c r="A226" s="108"/>
      <c r="B226" s="109">
        <v>51203</v>
      </c>
      <c r="C226" s="115" t="s">
        <v>433</v>
      </c>
      <c r="D226" s="140">
        <v>1</v>
      </c>
      <c r="E226" s="111">
        <v>101</v>
      </c>
      <c r="F226" s="152">
        <v>0</v>
      </c>
      <c r="G226" s="111"/>
      <c r="H226" s="140"/>
      <c r="I226" s="111"/>
      <c r="J226" s="140"/>
      <c r="K226" s="111"/>
      <c r="L226" s="140"/>
      <c r="M226" s="111"/>
      <c r="N226" s="140"/>
      <c r="O226" s="111"/>
      <c r="P226" s="140"/>
      <c r="Q226" s="137">
        <f t="shared" si="3"/>
        <v>0</v>
      </c>
    </row>
    <row r="227" spans="1:17" s="93" customFormat="1" ht="25.5" customHeight="1">
      <c r="A227" s="108"/>
      <c r="B227" s="109">
        <v>51204</v>
      </c>
      <c r="C227" s="115" t="s">
        <v>432</v>
      </c>
      <c r="D227" s="140">
        <v>1</v>
      </c>
      <c r="E227" s="111">
        <v>101</v>
      </c>
      <c r="F227" s="152">
        <v>50000</v>
      </c>
      <c r="G227" s="111"/>
      <c r="H227" s="140"/>
      <c r="I227" s="111"/>
      <c r="J227" s="140"/>
      <c r="K227" s="111"/>
      <c r="L227" s="140"/>
      <c r="M227" s="111"/>
      <c r="N227" s="140"/>
      <c r="O227" s="111"/>
      <c r="P227" s="140"/>
      <c r="Q227" s="137">
        <f t="shared" si="3"/>
        <v>50000</v>
      </c>
    </row>
    <row r="228" spans="1:17" s="93" customFormat="1" ht="25.5" customHeight="1">
      <c r="A228" s="104"/>
      <c r="B228" s="105">
        <v>51300</v>
      </c>
      <c r="C228" s="129" t="s">
        <v>431</v>
      </c>
      <c r="D228" s="139"/>
      <c r="E228" s="107"/>
      <c r="F228" s="139">
        <f>SUM(F229:F237)</f>
        <v>3070100</v>
      </c>
      <c r="G228" s="107"/>
      <c r="H228" s="139">
        <f>SUM(H229:H237)</f>
        <v>0</v>
      </c>
      <c r="I228" s="107"/>
      <c r="J228" s="139">
        <f>SUM(J229:J237)</f>
        <v>0</v>
      </c>
      <c r="K228" s="107"/>
      <c r="L228" s="139">
        <f>SUM(L229:L237)</f>
        <v>0</v>
      </c>
      <c r="M228" s="107"/>
      <c r="N228" s="139">
        <f>SUM(N229:N237)</f>
        <v>0</v>
      </c>
      <c r="O228" s="107"/>
      <c r="P228" s="139">
        <f>SUM(P229:P237)</f>
        <v>0</v>
      </c>
      <c r="Q228" s="147">
        <f t="shared" si="3"/>
        <v>3070100</v>
      </c>
    </row>
    <row r="229" spans="1:17" s="93" customFormat="1" ht="25.5" customHeight="1">
      <c r="A229" s="108"/>
      <c r="B229" s="109">
        <v>51301</v>
      </c>
      <c r="C229" s="115" t="s">
        <v>430</v>
      </c>
      <c r="D229" s="140">
        <v>1</v>
      </c>
      <c r="E229" s="111">
        <v>101</v>
      </c>
      <c r="F229" s="152">
        <v>0</v>
      </c>
      <c r="G229" s="111"/>
      <c r="H229" s="140"/>
      <c r="I229" s="111"/>
      <c r="J229" s="140"/>
      <c r="K229" s="111"/>
      <c r="L229" s="140"/>
      <c r="M229" s="111"/>
      <c r="N229" s="140"/>
      <c r="O229" s="111"/>
      <c r="P229" s="140"/>
      <c r="Q229" s="137">
        <f t="shared" si="3"/>
        <v>0</v>
      </c>
    </row>
    <row r="230" spans="1:17" s="93" customFormat="1" ht="25.5" customHeight="1">
      <c r="A230" s="108"/>
      <c r="B230" s="109">
        <v>51302</v>
      </c>
      <c r="C230" s="115" t="s">
        <v>429</v>
      </c>
      <c r="D230" s="140">
        <v>1</v>
      </c>
      <c r="E230" s="111">
        <v>101</v>
      </c>
      <c r="F230" s="152">
        <v>1000</v>
      </c>
      <c r="G230" s="111"/>
      <c r="H230" s="140"/>
      <c r="I230" s="111"/>
      <c r="J230" s="140"/>
      <c r="K230" s="111"/>
      <c r="L230" s="140"/>
      <c r="M230" s="111"/>
      <c r="N230" s="140"/>
      <c r="O230" s="111"/>
      <c r="P230" s="140"/>
      <c r="Q230" s="137">
        <f t="shared" si="3"/>
        <v>1000</v>
      </c>
    </row>
    <row r="231" spans="1:17" s="93" customFormat="1" ht="25.5" customHeight="1">
      <c r="A231" s="108"/>
      <c r="B231" s="109">
        <v>51303</v>
      </c>
      <c r="C231" s="115" t="s">
        <v>428</v>
      </c>
      <c r="D231" s="140">
        <v>1</v>
      </c>
      <c r="E231" s="111">
        <v>101</v>
      </c>
      <c r="F231" s="152">
        <v>0</v>
      </c>
      <c r="G231" s="111"/>
      <c r="H231" s="140"/>
      <c r="I231" s="111"/>
      <c r="J231" s="140"/>
      <c r="K231" s="111"/>
      <c r="L231" s="140"/>
      <c r="M231" s="111"/>
      <c r="N231" s="140"/>
      <c r="O231" s="111"/>
      <c r="P231" s="140"/>
      <c r="Q231" s="137">
        <f t="shared" si="3"/>
        <v>0</v>
      </c>
    </row>
    <row r="232" spans="1:17" s="93" customFormat="1" ht="25.5" customHeight="1">
      <c r="A232" s="108"/>
      <c r="B232" s="109">
        <v>51304</v>
      </c>
      <c r="C232" s="115" t="s">
        <v>427</v>
      </c>
      <c r="D232" s="140">
        <v>1</v>
      </c>
      <c r="E232" s="111">
        <v>101</v>
      </c>
      <c r="F232" s="152">
        <v>0</v>
      </c>
      <c r="G232" s="111"/>
      <c r="H232" s="140"/>
      <c r="I232" s="111"/>
      <c r="J232" s="140"/>
      <c r="K232" s="111"/>
      <c r="L232" s="140"/>
      <c r="M232" s="111"/>
      <c r="N232" s="140"/>
      <c r="O232" s="111"/>
      <c r="P232" s="140"/>
      <c r="Q232" s="137">
        <f t="shared" si="3"/>
        <v>0</v>
      </c>
    </row>
    <row r="233" spans="1:17" s="93" customFormat="1" ht="25.5" customHeight="1">
      <c r="A233" s="108"/>
      <c r="B233" s="109">
        <v>51305</v>
      </c>
      <c r="C233" s="115" t="s">
        <v>426</v>
      </c>
      <c r="D233" s="140">
        <v>1</v>
      </c>
      <c r="E233" s="111">
        <v>101</v>
      </c>
      <c r="F233" s="152">
        <v>65100</v>
      </c>
      <c r="G233" s="111"/>
      <c r="H233" s="140"/>
      <c r="I233" s="111"/>
      <c r="J233" s="140"/>
      <c r="K233" s="111"/>
      <c r="L233" s="140"/>
      <c r="M233" s="111"/>
      <c r="N233" s="140"/>
      <c r="O233" s="111"/>
      <c r="P233" s="140"/>
      <c r="Q233" s="137">
        <f t="shared" si="3"/>
        <v>65100</v>
      </c>
    </row>
    <row r="234" spans="1:17" s="93" customFormat="1" ht="25.5" customHeight="1">
      <c r="A234" s="108"/>
      <c r="B234" s="109">
        <v>51306</v>
      </c>
      <c r="C234" s="115" t="s">
        <v>425</v>
      </c>
      <c r="D234" s="140">
        <v>1</v>
      </c>
      <c r="E234" s="111">
        <v>101</v>
      </c>
      <c r="F234" s="152">
        <v>4000</v>
      </c>
      <c r="G234" s="111"/>
      <c r="H234" s="140"/>
      <c r="I234" s="111"/>
      <c r="J234" s="140"/>
      <c r="K234" s="111"/>
      <c r="L234" s="140"/>
      <c r="M234" s="111"/>
      <c r="N234" s="140"/>
      <c r="O234" s="111"/>
      <c r="P234" s="140"/>
      <c r="Q234" s="137">
        <f t="shared" si="3"/>
        <v>4000</v>
      </c>
    </row>
    <row r="235" spans="1:17" s="93" customFormat="1" ht="25.5" customHeight="1">
      <c r="A235" s="108"/>
      <c r="B235" s="109">
        <v>51307</v>
      </c>
      <c r="C235" s="115" t="s">
        <v>424</v>
      </c>
      <c r="D235" s="140">
        <v>1</v>
      </c>
      <c r="E235" s="111">
        <v>101</v>
      </c>
      <c r="F235" s="152">
        <v>0</v>
      </c>
      <c r="G235" s="111"/>
      <c r="H235" s="140"/>
      <c r="I235" s="111"/>
      <c r="J235" s="140"/>
      <c r="K235" s="111"/>
      <c r="L235" s="140"/>
      <c r="M235" s="111"/>
      <c r="N235" s="140"/>
      <c r="O235" s="111"/>
      <c r="P235" s="140"/>
      <c r="Q235" s="137">
        <f t="shared" si="3"/>
        <v>0</v>
      </c>
    </row>
    <row r="236" spans="1:17" s="93" customFormat="1" ht="25.5" customHeight="1">
      <c r="A236" s="108"/>
      <c r="B236" s="109">
        <v>51308</v>
      </c>
      <c r="C236" s="115" t="s">
        <v>423</v>
      </c>
      <c r="D236" s="140">
        <v>1</v>
      </c>
      <c r="E236" s="111">
        <v>101</v>
      </c>
      <c r="F236" s="152">
        <v>0</v>
      </c>
      <c r="G236" s="111"/>
      <c r="H236" s="140"/>
      <c r="I236" s="111"/>
      <c r="J236" s="140"/>
      <c r="K236" s="111"/>
      <c r="L236" s="140"/>
      <c r="M236" s="111"/>
      <c r="N236" s="140"/>
      <c r="O236" s="111"/>
      <c r="P236" s="140"/>
      <c r="Q236" s="137">
        <f t="shared" si="3"/>
        <v>0</v>
      </c>
    </row>
    <row r="237" spans="1:17" s="93" customFormat="1" ht="25.5" customHeight="1">
      <c r="A237" s="108"/>
      <c r="B237" s="109">
        <v>51309</v>
      </c>
      <c r="C237" s="115" t="s">
        <v>422</v>
      </c>
      <c r="D237" s="140">
        <v>1</v>
      </c>
      <c r="E237" s="111">
        <v>101</v>
      </c>
      <c r="F237" s="152">
        <v>3000000</v>
      </c>
      <c r="G237" s="111"/>
      <c r="H237" s="140"/>
      <c r="I237" s="111"/>
      <c r="J237" s="140"/>
      <c r="K237" s="111"/>
      <c r="L237" s="140"/>
      <c r="M237" s="111"/>
      <c r="N237" s="140"/>
      <c r="O237" s="111"/>
      <c r="P237" s="140"/>
      <c r="Q237" s="137">
        <f t="shared" si="3"/>
        <v>3000000</v>
      </c>
    </row>
    <row r="238" spans="1:17" s="93" customFormat="1" ht="25.5" customHeight="1">
      <c r="A238" s="104"/>
      <c r="B238" s="105">
        <v>51400</v>
      </c>
      <c r="C238" s="131" t="s">
        <v>421</v>
      </c>
      <c r="D238" s="139"/>
      <c r="E238" s="107"/>
      <c r="F238" s="139">
        <f>SUM(F239:F240)</f>
        <v>0</v>
      </c>
      <c r="G238" s="107"/>
      <c r="H238" s="139">
        <f>SUM(H239:H240)</f>
        <v>0</v>
      </c>
      <c r="I238" s="107"/>
      <c r="J238" s="139">
        <f>SUM(J239:J240)</f>
        <v>0</v>
      </c>
      <c r="K238" s="107"/>
      <c r="L238" s="139">
        <f>SUM(L239:L240)</f>
        <v>0</v>
      </c>
      <c r="M238" s="107"/>
      <c r="N238" s="139">
        <f>SUM(N239:N240)</f>
        <v>0</v>
      </c>
      <c r="O238" s="107"/>
      <c r="P238" s="139">
        <f>SUM(P239:P240)</f>
        <v>0</v>
      </c>
      <c r="Q238" s="147">
        <f t="shared" si="3"/>
        <v>0</v>
      </c>
    </row>
    <row r="239" spans="1:17" s="93" customFormat="1" ht="25.5" customHeight="1">
      <c r="A239" s="108"/>
      <c r="B239" s="109">
        <v>51401</v>
      </c>
      <c r="C239" s="115" t="s">
        <v>420</v>
      </c>
      <c r="D239" s="140">
        <v>1</v>
      </c>
      <c r="E239" s="111">
        <v>101</v>
      </c>
      <c r="F239" s="152">
        <v>0</v>
      </c>
      <c r="G239" s="111"/>
      <c r="H239" s="140"/>
      <c r="I239" s="111"/>
      <c r="J239" s="140"/>
      <c r="K239" s="111"/>
      <c r="L239" s="140"/>
      <c r="M239" s="111"/>
      <c r="N239" s="140"/>
      <c r="O239" s="111"/>
      <c r="P239" s="140"/>
      <c r="Q239" s="137">
        <f t="shared" si="3"/>
        <v>0</v>
      </c>
    </row>
    <row r="240" spans="1:17" s="93" customFormat="1" ht="25.5" customHeight="1">
      <c r="A240" s="108"/>
      <c r="B240" s="109">
        <v>51402</v>
      </c>
      <c r="C240" s="115" t="s">
        <v>419</v>
      </c>
      <c r="D240" s="140">
        <v>1</v>
      </c>
      <c r="E240" s="111">
        <v>101</v>
      </c>
      <c r="F240" s="152">
        <v>0</v>
      </c>
      <c r="G240" s="111"/>
      <c r="H240" s="140"/>
      <c r="I240" s="111"/>
      <c r="J240" s="140"/>
      <c r="K240" s="111"/>
      <c r="L240" s="140"/>
      <c r="M240" s="111"/>
      <c r="N240" s="140"/>
      <c r="O240" s="111"/>
      <c r="P240" s="140"/>
      <c r="Q240" s="137">
        <f t="shared" si="3"/>
        <v>0</v>
      </c>
    </row>
    <row r="241" spans="1:17" s="93" customFormat="1" ht="25.5" customHeight="1">
      <c r="A241" s="104"/>
      <c r="B241" s="105">
        <v>51500</v>
      </c>
      <c r="C241" s="129" t="s">
        <v>418</v>
      </c>
      <c r="D241" s="139"/>
      <c r="E241" s="107"/>
      <c r="F241" s="139">
        <f>SUM(F242:F257)</f>
        <v>406800</v>
      </c>
      <c r="G241" s="107"/>
      <c r="H241" s="139">
        <f>SUM(H242:H257)</f>
        <v>0</v>
      </c>
      <c r="I241" s="107"/>
      <c r="J241" s="139">
        <f>SUM(J242:J257)</f>
        <v>0</v>
      </c>
      <c r="K241" s="107"/>
      <c r="L241" s="139">
        <f>SUM(L242:L257)</f>
        <v>0</v>
      </c>
      <c r="M241" s="107"/>
      <c r="N241" s="139">
        <f>SUM(N242:N257)</f>
        <v>0</v>
      </c>
      <c r="O241" s="107"/>
      <c r="P241" s="139">
        <f>SUM(P242:P257)</f>
        <v>0</v>
      </c>
      <c r="Q241" s="147">
        <f t="shared" si="3"/>
        <v>406800</v>
      </c>
    </row>
    <row r="242" spans="1:17" s="93" customFormat="1" ht="25.5" customHeight="1">
      <c r="A242" s="108"/>
      <c r="B242" s="109">
        <v>51501</v>
      </c>
      <c r="C242" s="115" t="s">
        <v>417</v>
      </c>
      <c r="D242" s="140">
        <v>1</v>
      </c>
      <c r="E242" s="111">
        <v>101</v>
      </c>
      <c r="F242" s="152">
        <v>290000</v>
      </c>
      <c r="G242" s="111"/>
      <c r="H242" s="140"/>
      <c r="I242" s="111"/>
      <c r="J242" s="140"/>
      <c r="K242" s="111"/>
      <c r="L242" s="140"/>
      <c r="M242" s="111"/>
      <c r="N242" s="140"/>
      <c r="O242" s="111"/>
      <c r="P242" s="140"/>
      <c r="Q242" s="137">
        <f t="shared" si="3"/>
        <v>290000</v>
      </c>
    </row>
    <row r="243" spans="1:17" s="93" customFormat="1" ht="25.5" customHeight="1">
      <c r="A243" s="108"/>
      <c r="B243" s="109">
        <v>51502</v>
      </c>
      <c r="C243" s="115" t="s">
        <v>416</v>
      </c>
      <c r="D243" s="140">
        <v>1</v>
      </c>
      <c r="E243" s="111">
        <v>101</v>
      </c>
      <c r="F243" s="152">
        <v>0</v>
      </c>
      <c r="G243" s="111"/>
      <c r="H243" s="140"/>
      <c r="I243" s="111"/>
      <c r="J243" s="140"/>
      <c r="K243" s="111"/>
      <c r="L243" s="140"/>
      <c r="M243" s="111"/>
      <c r="N243" s="140"/>
      <c r="O243" s="111"/>
      <c r="P243" s="140"/>
      <c r="Q243" s="137">
        <f t="shared" si="3"/>
        <v>0</v>
      </c>
    </row>
    <row r="244" spans="1:17" s="93" customFormat="1" ht="25.5" customHeight="1">
      <c r="A244" s="108"/>
      <c r="B244" s="109">
        <v>51503</v>
      </c>
      <c r="C244" s="115" t="s">
        <v>415</v>
      </c>
      <c r="D244" s="140">
        <v>1</v>
      </c>
      <c r="E244" s="111">
        <v>101</v>
      </c>
      <c r="F244" s="152">
        <v>0</v>
      </c>
      <c r="G244" s="111"/>
      <c r="H244" s="140"/>
      <c r="I244" s="111"/>
      <c r="J244" s="140"/>
      <c r="K244" s="111"/>
      <c r="L244" s="140"/>
      <c r="M244" s="111"/>
      <c r="N244" s="140"/>
      <c r="O244" s="111"/>
      <c r="P244" s="140"/>
      <c r="Q244" s="137">
        <f t="shared" si="3"/>
        <v>0</v>
      </c>
    </row>
    <row r="245" spans="1:17" s="93" customFormat="1" ht="25.5" customHeight="1">
      <c r="A245" s="108"/>
      <c r="B245" s="109">
        <v>51504</v>
      </c>
      <c r="C245" s="115" t="s">
        <v>414</v>
      </c>
      <c r="D245" s="140">
        <v>1</v>
      </c>
      <c r="E245" s="111">
        <v>101</v>
      </c>
      <c r="F245" s="152">
        <v>0</v>
      </c>
      <c r="G245" s="111"/>
      <c r="H245" s="140"/>
      <c r="I245" s="111"/>
      <c r="J245" s="140"/>
      <c r="K245" s="111"/>
      <c r="L245" s="140"/>
      <c r="M245" s="111"/>
      <c r="N245" s="140"/>
      <c r="O245" s="111"/>
      <c r="P245" s="140"/>
      <c r="Q245" s="137">
        <f t="shared" si="3"/>
        <v>0</v>
      </c>
    </row>
    <row r="246" spans="1:17" s="93" customFormat="1" ht="25.5" customHeight="1">
      <c r="A246" s="108"/>
      <c r="B246" s="109">
        <v>51505</v>
      </c>
      <c r="C246" s="115" t="s">
        <v>413</v>
      </c>
      <c r="D246" s="140">
        <v>1</v>
      </c>
      <c r="E246" s="111">
        <v>101</v>
      </c>
      <c r="F246" s="152">
        <v>0</v>
      </c>
      <c r="G246" s="111"/>
      <c r="H246" s="140"/>
      <c r="I246" s="111"/>
      <c r="J246" s="140"/>
      <c r="K246" s="111"/>
      <c r="L246" s="140"/>
      <c r="M246" s="111"/>
      <c r="N246" s="140"/>
      <c r="O246" s="111"/>
      <c r="P246" s="140"/>
      <c r="Q246" s="137">
        <f t="shared" si="3"/>
        <v>0</v>
      </c>
    </row>
    <row r="247" spans="1:17" s="93" customFormat="1" ht="25.5" customHeight="1">
      <c r="A247" s="108"/>
      <c r="B247" s="109">
        <v>51506</v>
      </c>
      <c r="C247" s="115" t="s">
        <v>412</v>
      </c>
      <c r="D247" s="140">
        <v>1</v>
      </c>
      <c r="E247" s="111">
        <v>101</v>
      </c>
      <c r="F247" s="152">
        <v>6800</v>
      </c>
      <c r="G247" s="111"/>
      <c r="H247" s="140"/>
      <c r="I247" s="111"/>
      <c r="J247" s="140"/>
      <c r="K247" s="111"/>
      <c r="L247" s="140"/>
      <c r="M247" s="111"/>
      <c r="N247" s="140"/>
      <c r="O247" s="111"/>
      <c r="P247" s="140"/>
      <c r="Q247" s="137">
        <f t="shared" si="3"/>
        <v>6800</v>
      </c>
    </row>
    <row r="248" spans="1:17" s="93" customFormat="1" ht="25.5" customHeight="1">
      <c r="A248" s="108"/>
      <c r="B248" s="109">
        <v>51507</v>
      </c>
      <c r="C248" s="115" t="s">
        <v>411</v>
      </c>
      <c r="D248" s="140">
        <v>1</v>
      </c>
      <c r="E248" s="111">
        <v>101</v>
      </c>
      <c r="F248" s="152">
        <v>0</v>
      </c>
      <c r="G248" s="111"/>
      <c r="H248" s="140"/>
      <c r="I248" s="111"/>
      <c r="J248" s="140"/>
      <c r="K248" s="111"/>
      <c r="L248" s="140"/>
      <c r="M248" s="111"/>
      <c r="N248" s="140"/>
      <c r="O248" s="111"/>
      <c r="P248" s="140"/>
      <c r="Q248" s="137">
        <f t="shared" si="3"/>
        <v>0</v>
      </c>
    </row>
    <row r="249" spans="1:17" s="93" customFormat="1" ht="25.5" customHeight="1">
      <c r="A249" s="108"/>
      <c r="B249" s="109">
        <v>51508</v>
      </c>
      <c r="C249" s="115" t="s">
        <v>410</v>
      </c>
      <c r="D249" s="140">
        <v>1</v>
      </c>
      <c r="E249" s="111">
        <v>101</v>
      </c>
      <c r="F249" s="152">
        <v>0</v>
      </c>
      <c r="G249" s="111"/>
      <c r="H249" s="140"/>
      <c r="I249" s="111"/>
      <c r="J249" s="140"/>
      <c r="K249" s="111"/>
      <c r="L249" s="140"/>
      <c r="M249" s="111"/>
      <c r="N249" s="140"/>
      <c r="O249" s="111"/>
      <c r="P249" s="140"/>
      <c r="Q249" s="137">
        <f t="shared" si="3"/>
        <v>0</v>
      </c>
    </row>
    <row r="250" spans="1:17" s="93" customFormat="1" ht="25.5" customHeight="1">
      <c r="A250" s="108"/>
      <c r="B250" s="109">
        <v>51509</v>
      </c>
      <c r="C250" s="115" t="s">
        <v>409</v>
      </c>
      <c r="D250" s="140">
        <v>1</v>
      </c>
      <c r="E250" s="111">
        <v>101</v>
      </c>
      <c r="F250" s="152">
        <v>0</v>
      </c>
      <c r="G250" s="111"/>
      <c r="H250" s="140"/>
      <c r="I250" s="111"/>
      <c r="J250" s="140"/>
      <c r="K250" s="111"/>
      <c r="L250" s="140"/>
      <c r="M250" s="111"/>
      <c r="N250" s="140"/>
      <c r="O250" s="111"/>
      <c r="P250" s="140"/>
      <c r="Q250" s="137">
        <f t="shared" si="3"/>
        <v>0</v>
      </c>
    </row>
    <row r="251" spans="1:17" s="93" customFormat="1" ht="25.5" customHeight="1">
      <c r="A251" s="108"/>
      <c r="B251" s="109">
        <v>51510</v>
      </c>
      <c r="C251" s="115" t="s">
        <v>408</v>
      </c>
      <c r="D251" s="140">
        <v>1</v>
      </c>
      <c r="E251" s="111">
        <v>101</v>
      </c>
      <c r="F251" s="152">
        <v>0</v>
      </c>
      <c r="G251" s="111"/>
      <c r="H251" s="140"/>
      <c r="I251" s="111"/>
      <c r="J251" s="140"/>
      <c r="K251" s="111"/>
      <c r="L251" s="140"/>
      <c r="M251" s="111"/>
      <c r="N251" s="140"/>
      <c r="O251" s="111"/>
      <c r="P251" s="140"/>
      <c r="Q251" s="137">
        <f t="shared" si="3"/>
        <v>0</v>
      </c>
    </row>
    <row r="252" spans="1:17" s="93" customFormat="1" ht="25.5" customHeight="1">
      <c r="A252" s="108"/>
      <c r="B252" s="109">
        <v>51511</v>
      </c>
      <c r="C252" s="115" t="s">
        <v>407</v>
      </c>
      <c r="D252" s="140">
        <v>1</v>
      </c>
      <c r="E252" s="111">
        <v>101</v>
      </c>
      <c r="F252" s="152">
        <v>0</v>
      </c>
      <c r="G252" s="111"/>
      <c r="H252" s="140"/>
      <c r="I252" s="111"/>
      <c r="J252" s="140"/>
      <c r="K252" s="111"/>
      <c r="L252" s="140"/>
      <c r="M252" s="111"/>
      <c r="N252" s="140"/>
      <c r="O252" s="111"/>
      <c r="P252" s="140"/>
      <c r="Q252" s="137">
        <f t="shared" si="3"/>
        <v>0</v>
      </c>
    </row>
    <row r="253" spans="1:17" s="93" customFormat="1" ht="25.5" customHeight="1">
      <c r="A253" s="108"/>
      <c r="B253" s="109">
        <v>51512</v>
      </c>
      <c r="C253" s="115" t="s">
        <v>406</v>
      </c>
      <c r="D253" s="140">
        <v>1</v>
      </c>
      <c r="E253" s="111">
        <v>101</v>
      </c>
      <c r="F253" s="152">
        <v>18000</v>
      </c>
      <c r="G253" s="111"/>
      <c r="H253" s="140"/>
      <c r="I253" s="111"/>
      <c r="J253" s="140"/>
      <c r="K253" s="111"/>
      <c r="L253" s="140"/>
      <c r="M253" s="111"/>
      <c r="N253" s="140"/>
      <c r="O253" s="111"/>
      <c r="P253" s="140"/>
      <c r="Q253" s="137">
        <f t="shared" si="3"/>
        <v>18000</v>
      </c>
    </row>
    <row r="254" spans="1:17" s="93" customFormat="1" ht="25.5" customHeight="1">
      <c r="A254" s="108"/>
      <c r="B254" s="109">
        <v>51513</v>
      </c>
      <c r="C254" s="115" t="s">
        <v>405</v>
      </c>
      <c r="D254" s="140">
        <v>1</v>
      </c>
      <c r="E254" s="111">
        <v>101</v>
      </c>
      <c r="F254" s="152">
        <v>0</v>
      </c>
      <c r="G254" s="111"/>
      <c r="H254" s="140"/>
      <c r="I254" s="111"/>
      <c r="J254" s="140"/>
      <c r="K254" s="111"/>
      <c r="L254" s="140"/>
      <c r="M254" s="111"/>
      <c r="N254" s="140"/>
      <c r="O254" s="111"/>
      <c r="P254" s="140"/>
      <c r="Q254" s="137">
        <f t="shared" si="3"/>
        <v>0</v>
      </c>
    </row>
    <row r="255" spans="1:17" s="93" customFormat="1" ht="25.5" customHeight="1">
      <c r="A255" s="108"/>
      <c r="B255" s="109">
        <v>51514</v>
      </c>
      <c r="C255" s="115" t="s">
        <v>404</v>
      </c>
      <c r="D255" s="140">
        <v>1</v>
      </c>
      <c r="E255" s="111">
        <v>101</v>
      </c>
      <c r="F255" s="152">
        <v>0</v>
      </c>
      <c r="G255" s="111"/>
      <c r="H255" s="140"/>
      <c r="I255" s="111"/>
      <c r="J255" s="140"/>
      <c r="K255" s="111"/>
      <c r="L255" s="140"/>
      <c r="M255" s="111"/>
      <c r="N255" s="140"/>
      <c r="O255" s="111"/>
      <c r="P255" s="140"/>
      <c r="Q255" s="137">
        <f t="shared" si="3"/>
        <v>0</v>
      </c>
    </row>
    <row r="256" spans="1:17" s="93" customFormat="1" ht="25.5" customHeight="1">
      <c r="A256" s="108"/>
      <c r="B256" s="109">
        <v>51515</v>
      </c>
      <c r="C256" s="115" t="s">
        <v>403</v>
      </c>
      <c r="D256" s="140">
        <v>1</v>
      </c>
      <c r="E256" s="111">
        <v>101</v>
      </c>
      <c r="F256" s="152">
        <v>0</v>
      </c>
      <c r="G256" s="111"/>
      <c r="H256" s="140"/>
      <c r="I256" s="111"/>
      <c r="J256" s="140"/>
      <c r="K256" s="111"/>
      <c r="L256" s="140"/>
      <c r="M256" s="111"/>
      <c r="N256" s="140"/>
      <c r="O256" s="111"/>
      <c r="P256" s="140"/>
      <c r="Q256" s="137">
        <f t="shared" si="3"/>
        <v>0</v>
      </c>
    </row>
    <row r="257" spans="1:17" s="93" customFormat="1" ht="25.5" customHeight="1">
      <c r="A257" s="108"/>
      <c r="B257" s="109">
        <v>51516</v>
      </c>
      <c r="C257" s="115" t="s">
        <v>402</v>
      </c>
      <c r="D257" s="140">
        <v>1</v>
      </c>
      <c r="E257" s="111">
        <v>101</v>
      </c>
      <c r="F257" s="152">
        <v>92000</v>
      </c>
      <c r="G257" s="111"/>
      <c r="H257" s="140"/>
      <c r="I257" s="111"/>
      <c r="J257" s="140"/>
      <c r="K257" s="111"/>
      <c r="L257" s="140"/>
      <c r="M257" s="111"/>
      <c r="N257" s="140"/>
      <c r="O257" s="111"/>
      <c r="P257" s="140"/>
      <c r="Q257" s="137">
        <f t="shared" si="3"/>
        <v>92000</v>
      </c>
    </row>
    <row r="258" spans="1:17" s="93" customFormat="1" ht="25.5" customHeight="1">
      <c r="A258" s="100">
        <v>52</v>
      </c>
      <c r="B258" s="118"/>
      <c r="C258" s="122" t="s">
        <v>1160</v>
      </c>
      <c r="D258" s="138"/>
      <c r="E258" s="103"/>
      <c r="F258" s="138"/>
      <c r="G258" s="103"/>
      <c r="H258" s="138"/>
      <c r="I258" s="103"/>
      <c r="J258" s="138"/>
      <c r="K258" s="103"/>
      <c r="L258" s="138"/>
      <c r="M258" s="103"/>
      <c r="N258" s="138"/>
      <c r="O258" s="103"/>
      <c r="P258" s="138"/>
      <c r="Q258" s="147">
        <f t="shared" si="3"/>
        <v>0</v>
      </c>
    </row>
    <row r="259" spans="1:17" s="93" customFormat="1" ht="25.5" customHeight="1">
      <c r="A259" s="100">
        <v>59</v>
      </c>
      <c r="B259" s="118"/>
      <c r="C259" s="122" t="s">
        <v>1243</v>
      </c>
      <c r="D259" s="138"/>
      <c r="E259" s="103"/>
      <c r="F259" s="138"/>
      <c r="G259" s="103"/>
      <c r="H259" s="138"/>
      <c r="I259" s="103"/>
      <c r="J259" s="138"/>
      <c r="K259" s="103"/>
      <c r="L259" s="138"/>
      <c r="M259" s="103"/>
      <c r="N259" s="138"/>
      <c r="O259" s="103"/>
      <c r="P259" s="138"/>
      <c r="Q259" s="147">
        <f t="shared" si="3"/>
        <v>0</v>
      </c>
    </row>
    <row r="260" spans="1:17" s="93" customFormat="1" ht="25.5" customHeight="1">
      <c r="A260" s="96">
        <v>6</v>
      </c>
      <c r="B260" s="124"/>
      <c r="C260" s="125" t="s">
        <v>1161</v>
      </c>
      <c r="D260" s="137"/>
      <c r="E260" s="99"/>
      <c r="F260" s="137">
        <f>F261+F288+F289</f>
        <v>910516</v>
      </c>
      <c r="G260" s="99"/>
      <c r="H260" s="137">
        <f>H261+H288+H289</f>
        <v>0</v>
      </c>
      <c r="I260" s="99"/>
      <c r="J260" s="137">
        <f>J261+J288+J289</f>
        <v>1157473</v>
      </c>
      <c r="K260" s="99"/>
      <c r="L260" s="137">
        <f>L261+L288+L289</f>
        <v>1450000</v>
      </c>
      <c r="M260" s="99"/>
      <c r="N260" s="137">
        <f>N261+N288+N289</f>
        <v>0</v>
      </c>
      <c r="O260" s="99"/>
      <c r="P260" s="137">
        <f>P261+P288+P289</f>
        <v>7789912</v>
      </c>
      <c r="Q260" s="147">
        <f t="shared" si="3"/>
        <v>11307901</v>
      </c>
    </row>
    <row r="261" spans="1:17" s="93" customFormat="1" ht="25.5" customHeight="1">
      <c r="A261" s="100">
        <v>61</v>
      </c>
      <c r="B261" s="118"/>
      <c r="C261" s="122" t="s">
        <v>401</v>
      </c>
      <c r="D261" s="138"/>
      <c r="E261" s="103"/>
      <c r="F261" s="138">
        <f>F262+F273+F276+F280+F284+F286</f>
        <v>910516</v>
      </c>
      <c r="G261" s="103"/>
      <c r="H261" s="138">
        <f>H262+H273+H276+H280+H284+H286</f>
        <v>0</v>
      </c>
      <c r="I261" s="103"/>
      <c r="J261" s="138">
        <f>J262+J273+J276+J280+J284+J286</f>
        <v>1157473</v>
      </c>
      <c r="K261" s="103"/>
      <c r="L261" s="138">
        <f>L262+L273+L276+L280+L284+L286</f>
        <v>1450000</v>
      </c>
      <c r="M261" s="103"/>
      <c r="N261" s="138">
        <f>N262+N273+N276+N280+N284+N286</f>
        <v>0</v>
      </c>
      <c r="O261" s="103"/>
      <c r="P261" s="138">
        <f>P262+P273+P276+P280+P284+P286</f>
        <v>7789912</v>
      </c>
      <c r="Q261" s="147">
        <f t="shared" ref="Q261:Q326" si="4">SUM(F261+H261+J261+L261+N261+P261)</f>
        <v>11307901</v>
      </c>
    </row>
    <row r="262" spans="1:17" s="93" customFormat="1" ht="25.5" customHeight="1">
      <c r="A262" s="104"/>
      <c r="B262" s="105">
        <v>61100</v>
      </c>
      <c r="C262" s="131" t="s">
        <v>505</v>
      </c>
      <c r="D262" s="139"/>
      <c r="E262" s="107"/>
      <c r="F262" s="139">
        <f>SUM(F263:F272)</f>
        <v>130728</v>
      </c>
      <c r="G262" s="107"/>
      <c r="H262" s="139">
        <f>SUM(H263:H272)</f>
        <v>0</v>
      </c>
      <c r="I262" s="107"/>
      <c r="J262" s="139">
        <f>SUM(J263:J272)</f>
        <v>0</v>
      </c>
      <c r="K262" s="107"/>
      <c r="L262" s="139">
        <f>SUM(L263:L272)</f>
        <v>0</v>
      </c>
      <c r="M262" s="107"/>
      <c r="N262" s="139">
        <f>SUM(N263:N272)</f>
        <v>0</v>
      </c>
      <c r="O262" s="107"/>
      <c r="P262" s="139">
        <f>SUM(P263:P272)</f>
        <v>0</v>
      </c>
      <c r="Q262" s="147">
        <f t="shared" si="4"/>
        <v>130728</v>
      </c>
    </row>
    <row r="263" spans="1:17" s="93" customFormat="1" ht="25.5" customHeight="1">
      <c r="A263" s="108"/>
      <c r="B263" s="109">
        <v>61101</v>
      </c>
      <c r="C263" s="115" t="s">
        <v>1396</v>
      </c>
      <c r="D263" s="140">
        <v>1</v>
      </c>
      <c r="E263" s="111">
        <v>101</v>
      </c>
      <c r="F263" s="152">
        <v>0</v>
      </c>
      <c r="G263" s="111"/>
      <c r="H263" s="140"/>
      <c r="I263" s="111"/>
      <c r="J263" s="140"/>
      <c r="K263" s="111"/>
      <c r="L263" s="140"/>
      <c r="M263" s="111"/>
      <c r="N263" s="140"/>
      <c r="O263" s="111"/>
      <c r="P263" s="140"/>
      <c r="Q263" s="137">
        <f t="shared" si="4"/>
        <v>0</v>
      </c>
    </row>
    <row r="264" spans="1:17" s="93" customFormat="1" ht="25.5" customHeight="1">
      <c r="A264" s="108"/>
      <c r="B264" s="109">
        <v>61102</v>
      </c>
      <c r="C264" s="115" t="s">
        <v>400</v>
      </c>
      <c r="D264" s="140">
        <v>1</v>
      </c>
      <c r="E264" s="111">
        <v>101</v>
      </c>
      <c r="F264" s="152">
        <v>31000</v>
      </c>
      <c r="G264" s="111"/>
      <c r="H264" s="140"/>
      <c r="I264" s="111"/>
      <c r="J264" s="140"/>
      <c r="K264" s="111"/>
      <c r="L264" s="140"/>
      <c r="M264" s="111"/>
      <c r="N264" s="140"/>
      <c r="O264" s="111"/>
      <c r="P264" s="140"/>
      <c r="Q264" s="137">
        <f t="shared" si="4"/>
        <v>31000</v>
      </c>
    </row>
    <row r="265" spans="1:17" s="93" customFormat="1" ht="25.5" customHeight="1">
      <c r="A265" s="108"/>
      <c r="B265" s="109">
        <v>61103</v>
      </c>
      <c r="C265" s="115" t="s">
        <v>399</v>
      </c>
      <c r="D265" s="140">
        <v>1</v>
      </c>
      <c r="E265" s="111">
        <v>101</v>
      </c>
      <c r="F265" s="152">
        <v>0</v>
      </c>
      <c r="G265" s="111"/>
      <c r="H265" s="140"/>
      <c r="I265" s="111"/>
      <c r="J265" s="140"/>
      <c r="K265" s="111"/>
      <c r="L265" s="140"/>
      <c r="M265" s="111"/>
      <c r="N265" s="140"/>
      <c r="O265" s="111"/>
      <c r="P265" s="140"/>
      <c r="Q265" s="137">
        <f t="shared" si="4"/>
        <v>0</v>
      </c>
    </row>
    <row r="266" spans="1:17" s="93" customFormat="1" ht="25.5" customHeight="1">
      <c r="A266" s="108"/>
      <c r="B266" s="109">
        <v>61104</v>
      </c>
      <c r="C266" s="115" t="s">
        <v>1397</v>
      </c>
      <c r="D266" s="140">
        <v>1</v>
      </c>
      <c r="E266" s="111">
        <v>101</v>
      </c>
      <c r="F266" s="152">
        <v>0</v>
      </c>
      <c r="G266" s="111"/>
      <c r="H266" s="140"/>
      <c r="I266" s="111"/>
      <c r="J266" s="140"/>
      <c r="K266" s="111"/>
      <c r="L266" s="140"/>
      <c r="M266" s="111"/>
      <c r="N266" s="140"/>
      <c r="O266" s="111"/>
      <c r="P266" s="140"/>
      <c r="Q266" s="137">
        <f t="shared" si="4"/>
        <v>0</v>
      </c>
    </row>
    <row r="267" spans="1:17" s="93" customFormat="1" ht="25.5" customHeight="1">
      <c r="A267" s="108"/>
      <c r="B267" s="109">
        <v>61105</v>
      </c>
      <c r="C267" s="115" t="s">
        <v>1398</v>
      </c>
      <c r="D267" s="140">
        <v>1</v>
      </c>
      <c r="E267" s="111">
        <v>101</v>
      </c>
      <c r="F267" s="152">
        <v>92500</v>
      </c>
      <c r="G267" s="111"/>
      <c r="H267" s="140"/>
      <c r="I267" s="111"/>
      <c r="J267" s="140"/>
      <c r="K267" s="111"/>
      <c r="L267" s="140"/>
      <c r="M267" s="111"/>
      <c r="N267" s="140"/>
      <c r="O267" s="111"/>
      <c r="P267" s="140"/>
      <c r="Q267" s="137">
        <f t="shared" si="4"/>
        <v>92500</v>
      </c>
    </row>
    <row r="268" spans="1:17" s="93" customFormat="1" ht="25.5" customHeight="1">
      <c r="A268" s="108"/>
      <c r="B268" s="109">
        <v>61106</v>
      </c>
      <c r="C268" s="115" t="s">
        <v>1399</v>
      </c>
      <c r="D268" s="140">
        <v>1</v>
      </c>
      <c r="E268" s="111">
        <v>101</v>
      </c>
      <c r="F268" s="152">
        <v>0</v>
      </c>
      <c r="G268" s="111"/>
      <c r="H268" s="140"/>
      <c r="I268" s="111"/>
      <c r="J268" s="140"/>
      <c r="K268" s="111"/>
      <c r="L268" s="140"/>
      <c r="M268" s="111"/>
      <c r="N268" s="140"/>
      <c r="O268" s="111"/>
      <c r="P268" s="140"/>
      <c r="Q268" s="137">
        <f t="shared" si="4"/>
        <v>0</v>
      </c>
    </row>
    <row r="269" spans="1:17" s="93" customFormat="1" ht="25.5" customHeight="1">
      <c r="A269" s="108"/>
      <c r="B269" s="109">
        <v>61107</v>
      </c>
      <c r="C269" s="115" t="s">
        <v>398</v>
      </c>
      <c r="D269" s="140">
        <v>1</v>
      </c>
      <c r="E269" s="111">
        <v>101</v>
      </c>
      <c r="F269" s="152">
        <v>1200</v>
      </c>
      <c r="G269" s="111"/>
      <c r="H269" s="140"/>
      <c r="I269" s="111"/>
      <c r="J269" s="140"/>
      <c r="K269" s="111"/>
      <c r="L269" s="140"/>
      <c r="M269" s="111"/>
      <c r="N269" s="140"/>
      <c r="O269" s="111"/>
      <c r="P269" s="140"/>
      <c r="Q269" s="137">
        <f t="shared" si="4"/>
        <v>1200</v>
      </c>
    </row>
    <row r="270" spans="1:17" s="93" customFormat="1" ht="25.5" customHeight="1">
      <c r="A270" s="108"/>
      <c r="B270" s="109">
        <v>61108</v>
      </c>
      <c r="C270" s="115" t="s">
        <v>1400</v>
      </c>
      <c r="D270" s="140">
        <v>1</v>
      </c>
      <c r="E270" s="111">
        <v>101</v>
      </c>
      <c r="F270" s="152">
        <v>0</v>
      </c>
      <c r="G270" s="111"/>
      <c r="H270" s="140"/>
      <c r="I270" s="111"/>
      <c r="J270" s="140"/>
      <c r="K270" s="111"/>
      <c r="L270" s="140"/>
      <c r="M270" s="111"/>
      <c r="N270" s="140"/>
      <c r="O270" s="111"/>
      <c r="P270" s="140"/>
      <c r="Q270" s="137">
        <f t="shared" si="4"/>
        <v>0</v>
      </c>
    </row>
    <row r="271" spans="1:17" s="93" customFormat="1" ht="25.5" customHeight="1">
      <c r="A271" s="108"/>
      <c r="B271" s="109">
        <v>61109</v>
      </c>
      <c r="C271" s="115" t="s">
        <v>397</v>
      </c>
      <c r="D271" s="140">
        <v>1</v>
      </c>
      <c r="E271" s="111">
        <v>101</v>
      </c>
      <c r="F271" s="152">
        <v>0</v>
      </c>
      <c r="G271" s="111"/>
      <c r="H271" s="140"/>
      <c r="I271" s="111"/>
      <c r="J271" s="140"/>
      <c r="K271" s="111"/>
      <c r="L271" s="140"/>
      <c r="M271" s="111"/>
      <c r="N271" s="140"/>
      <c r="O271" s="111"/>
      <c r="P271" s="140"/>
      <c r="Q271" s="137">
        <f t="shared" si="4"/>
        <v>0</v>
      </c>
    </row>
    <row r="272" spans="1:17" s="93" customFormat="1" ht="25.5" customHeight="1">
      <c r="A272" s="108"/>
      <c r="B272" s="109">
        <v>61110</v>
      </c>
      <c r="C272" s="115" t="s">
        <v>396</v>
      </c>
      <c r="D272" s="140">
        <v>1</v>
      </c>
      <c r="E272" s="111">
        <v>101</v>
      </c>
      <c r="F272" s="152">
        <v>6028</v>
      </c>
      <c r="G272" s="111"/>
      <c r="H272" s="140"/>
      <c r="I272" s="111"/>
      <c r="J272" s="140"/>
      <c r="K272" s="111"/>
      <c r="L272" s="140"/>
      <c r="M272" s="111"/>
      <c r="N272" s="140"/>
      <c r="O272" s="111"/>
      <c r="P272" s="140"/>
      <c r="Q272" s="137">
        <f t="shared" si="4"/>
        <v>6028</v>
      </c>
    </row>
    <row r="273" spans="1:20" s="93" customFormat="1" ht="25.5" customHeight="1">
      <c r="A273" s="104"/>
      <c r="B273" s="105">
        <v>61200</v>
      </c>
      <c r="C273" s="131" t="s">
        <v>24</v>
      </c>
      <c r="D273" s="139"/>
      <c r="E273" s="107"/>
      <c r="F273" s="139">
        <f>SUM(F274:F275)</f>
        <v>150</v>
      </c>
      <c r="G273" s="107"/>
      <c r="H273" s="139">
        <f>SUM(H274:H275)</f>
        <v>0</v>
      </c>
      <c r="I273" s="107"/>
      <c r="J273" s="139">
        <f>SUM(J274:J275)</f>
        <v>0</v>
      </c>
      <c r="K273" s="107"/>
      <c r="L273" s="139">
        <f>SUM(L274:L275)</f>
        <v>0</v>
      </c>
      <c r="M273" s="107"/>
      <c r="N273" s="139">
        <f>SUM(N274:N275)</f>
        <v>0</v>
      </c>
      <c r="O273" s="107"/>
      <c r="P273" s="139">
        <f>SUM(P274:P275)</f>
        <v>0</v>
      </c>
      <c r="Q273" s="147">
        <f t="shared" si="4"/>
        <v>150</v>
      </c>
    </row>
    <row r="274" spans="1:20" s="93" customFormat="1" ht="25.5" customHeight="1">
      <c r="A274" s="108"/>
      <c r="B274" s="109">
        <v>61201</v>
      </c>
      <c r="C274" s="115" t="s">
        <v>395</v>
      </c>
      <c r="D274" s="140">
        <v>1</v>
      </c>
      <c r="E274" s="111">
        <v>199</v>
      </c>
      <c r="F274" s="152">
        <v>0</v>
      </c>
      <c r="G274" s="111"/>
      <c r="H274" s="140"/>
      <c r="I274" s="111"/>
      <c r="J274" s="140"/>
      <c r="K274" s="111"/>
      <c r="L274" s="140"/>
      <c r="M274" s="111"/>
      <c r="N274" s="140"/>
      <c r="O274" s="111"/>
      <c r="P274" s="140"/>
      <c r="Q274" s="137">
        <f t="shared" si="4"/>
        <v>0</v>
      </c>
    </row>
    <row r="275" spans="1:20" s="93" customFormat="1" ht="25.5" customHeight="1">
      <c r="A275" s="108"/>
      <c r="B275" s="109">
        <v>61202</v>
      </c>
      <c r="C275" s="115" t="s">
        <v>394</v>
      </c>
      <c r="D275" s="140">
        <v>1</v>
      </c>
      <c r="E275" s="111">
        <v>199</v>
      </c>
      <c r="F275" s="152">
        <v>150</v>
      </c>
      <c r="G275" s="111"/>
      <c r="H275" s="140"/>
      <c r="I275" s="111"/>
      <c r="J275" s="140"/>
      <c r="K275" s="111"/>
      <c r="L275" s="140"/>
      <c r="M275" s="111"/>
      <c r="N275" s="140"/>
      <c r="O275" s="111"/>
      <c r="P275" s="140"/>
      <c r="Q275" s="137">
        <f t="shared" si="4"/>
        <v>150</v>
      </c>
    </row>
    <row r="276" spans="1:20" s="93" customFormat="1" ht="25.5" customHeight="1">
      <c r="A276" s="104"/>
      <c r="B276" s="105">
        <v>61300</v>
      </c>
      <c r="C276" s="131" t="s">
        <v>1167</v>
      </c>
      <c r="D276" s="139"/>
      <c r="E276" s="107"/>
      <c r="F276" s="139">
        <f>SUM(F277:F279)</f>
        <v>2300</v>
      </c>
      <c r="G276" s="107"/>
      <c r="H276" s="139">
        <f>SUM(H277:H279)</f>
        <v>0</v>
      </c>
      <c r="I276" s="107"/>
      <c r="J276" s="139">
        <f>SUM(J277:J279)</f>
        <v>0</v>
      </c>
      <c r="K276" s="107"/>
      <c r="L276" s="139">
        <f>SUM(L277:L279)</f>
        <v>0</v>
      </c>
      <c r="M276" s="107"/>
      <c r="N276" s="139">
        <f>SUM(N277:N279)</f>
        <v>0</v>
      </c>
      <c r="O276" s="107"/>
      <c r="P276" s="139">
        <f>SUM(P277:P279)</f>
        <v>0</v>
      </c>
      <c r="Q276" s="147">
        <f t="shared" si="4"/>
        <v>2300</v>
      </c>
    </row>
    <row r="277" spans="1:20" s="93" customFormat="1" ht="25.5" customHeight="1">
      <c r="A277" s="108"/>
      <c r="B277" s="109">
        <v>61301</v>
      </c>
      <c r="C277" s="115" t="s">
        <v>393</v>
      </c>
      <c r="D277" s="140">
        <v>1</v>
      </c>
      <c r="E277" s="111">
        <v>199</v>
      </c>
      <c r="F277" s="152">
        <v>2300</v>
      </c>
      <c r="G277" s="111"/>
      <c r="H277" s="140"/>
      <c r="I277" s="111"/>
      <c r="J277" s="140"/>
      <c r="K277" s="111"/>
      <c r="L277" s="140"/>
      <c r="M277" s="111"/>
      <c r="N277" s="140"/>
      <c r="O277" s="111"/>
      <c r="P277" s="140"/>
      <c r="Q277" s="137">
        <f t="shared" si="4"/>
        <v>2300</v>
      </c>
    </row>
    <row r="278" spans="1:20" s="93" customFormat="1" ht="25.5" customHeight="1">
      <c r="A278" s="108"/>
      <c r="B278" s="109">
        <v>61302</v>
      </c>
      <c r="C278" s="115" t="s">
        <v>392</v>
      </c>
      <c r="D278" s="140">
        <v>1</v>
      </c>
      <c r="E278" s="111">
        <v>199</v>
      </c>
      <c r="F278" s="152">
        <v>0</v>
      </c>
      <c r="G278" s="111"/>
      <c r="H278" s="140"/>
      <c r="I278" s="111"/>
      <c r="J278" s="140"/>
      <c r="K278" s="111"/>
      <c r="L278" s="140"/>
      <c r="M278" s="111"/>
      <c r="N278" s="140"/>
      <c r="O278" s="111"/>
      <c r="P278" s="140"/>
      <c r="Q278" s="137">
        <f t="shared" si="4"/>
        <v>0</v>
      </c>
    </row>
    <row r="279" spans="1:20" s="93" customFormat="1" ht="25.5" customHeight="1">
      <c r="A279" s="108"/>
      <c r="B279" s="109">
        <v>61303</v>
      </c>
      <c r="C279" s="115" t="s">
        <v>391</v>
      </c>
      <c r="D279" s="140">
        <v>1</v>
      </c>
      <c r="E279" s="111">
        <v>199</v>
      </c>
      <c r="F279" s="152">
        <v>0</v>
      </c>
      <c r="G279" s="111"/>
      <c r="H279" s="140"/>
      <c r="I279" s="111"/>
      <c r="J279" s="140"/>
      <c r="K279" s="111"/>
      <c r="L279" s="140"/>
      <c r="M279" s="111"/>
      <c r="N279" s="140"/>
      <c r="O279" s="111"/>
      <c r="P279" s="140"/>
      <c r="Q279" s="137">
        <f t="shared" si="4"/>
        <v>0</v>
      </c>
    </row>
    <row r="280" spans="1:20" s="93" customFormat="1" ht="25.5" customHeight="1">
      <c r="A280" s="104"/>
      <c r="B280" s="105">
        <v>61400</v>
      </c>
      <c r="C280" s="129" t="s">
        <v>390</v>
      </c>
      <c r="D280" s="139"/>
      <c r="E280" s="107"/>
      <c r="F280" s="139">
        <f>SUM(F281:F283)</f>
        <v>116838</v>
      </c>
      <c r="G280" s="107"/>
      <c r="H280" s="139">
        <f>SUM(H281:H283)</f>
        <v>0</v>
      </c>
      <c r="I280" s="107"/>
      <c r="J280" s="139">
        <f>SUM(J281:J283)</f>
        <v>1157473</v>
      </c>
      <c r="K280" s="107"/>
      <c r="L280" s="139">
        <f>SUM(L281:L283)</f>
        <v>1450000</v>
      </c>
      <c r="M280" s="107"/>
      <c r="N280" s="139">
        <f>SUM(N281:N283)</f>
        <v>0</v>
      </c>
      <c r="O280" s="107"/>
      <c r="P280" s="139">
        <f>SUM(P281:P283)</f>
        <v>7789912</v>
      </c>
      <c r="Q280" s="147">
        <f t="shared" si="4"/>
        <v>10514223</v>
      </c>
    </row>
    <row r="281" spans="1:20" s="93" customFormat="1" ht="25.5" customHeight="1">
      <c r="A281" s="108"/>
      <c r="B281" s="109">
        <v>61401</v>
      </c>
      <c r="C281" s="115" t="s">
        <v>389</v>
      </c>
      <c r="D281" s="140">
        <v>2</v>
      </c>
      <c r="E281" s="153">
        <v>104</v>
      </c>
      <c r="F281" s="152">
        <v>0</v>
      </c>
      <c r="G281" s="157"/>
      <c r="H281" s="158"/>
      <c r="I281" s="153">
        <v>304</v>
      </c>
      <c r="J281" s="152">
        <v>1157473</v>
      </c>
      <c r="K281" s="111"/>
      <c r="L281" s="140"/>
      <c r="M281" s="111"/>
      <c r="N281" s="140"/>
      <c r="O281" s="153">
        <v>999</v>
      </c>
      <c r="P281" s="152">
        <v>666666</v>
      </c>
      <c r="Q281" s="137">
        <f t="shared" si="4"/>
        <v>1824139</v>
      </c>
      <c r="T281" s="155">
        <v>104</v>
      </c>
    </row>
    <row r="282" spans="1:20" s="93" customFormat="1" ht="25.5" customHeight="1">
      <c r="A282" s="108"/>
      <c r="B282" s="109">
        <v>61402</v>
      </c>
      <c r="C282" s="115" t="s">
        <v>388</v>
      </c>
      <c r="D282" s="140">
        <v>2</v>
      </c>
      <c r="E282" s="153">
        <v>105</v>
      </c>
      <c r="F282" s="152">
        <v>0</v>
      </c>
      <c r="G282" s="111"/>
      <c r="H282" s="140"/>
      <c r="I282" s="111"/>
      <c r="J282" s="140"/>
      <c r="K282" s="153">
        <v>401</v>
      </c>
      <c r="L282" s="152">
        <v>1450000</v>
      </c>
      <c r="M282" s="111"/>
      <c r="N282" s="140"/>
      <c r="O282" s="153">
        <v>999</v>
      </c>
      <c r="P282" s="152">
        <v>4755550</v>
      </c>
      <c r="Q282" s="137">
        <f t="shared" si="4"/>
        <v>6205550</v>
      </c>
      <c r="T282" s="155">
        <v>105</v>
      </c>
    </row>
    <row r="283" spans="1:20" s="93" customFormat="1" ht="25.5" customHeight="1">
      <c r="A283" s="108"/>
      <c r="B283" s="109">
        <v>61403</v>
      </c>
      <c r="C283" s="115" t="s">
        <v>387</v>
      </c>
      <c r="D283" s="140">
        <v>2</v>
      </c>
      <c r="E283" s="153">
        <v>106</v>
      </c>
      <c r="F283" s="152">
        <v>116838</v>
      </c>
      <c r="G283" s="111"/>
      <c r="H283" s="140"/>
      <c r="I283" s="111"/>
      <c r="J283" s="140"/>
      <c r="K283" s="111"/>
      <c r="L283" s="140"/>
      <c r="M283" s="111"/>
      <c r="N283" s="140"/>
      <c r="O283" s="153">
        <v>999</v>
      </c>
      <c r="P283" s="152">
        <v>2367696</v>
      </c>
      <c r="Q283" s="137">
        <f t="shared" si="4"/>
        <v>2484534</v>
      </c>
      <c r="T283" s="155">
        <v>106</v>
      </c>
    </row>
    <row r="284" spans="1:20" s="94" customFormat="1" ht="25.5" customHeight="1">
      <c r="A284" s="132"/>
      <c r="B284" s="133">
        <v>61500</v>
      </c>
      <c r="C284" s="131" t="s">
        <v>1165</v>
      </c>
      <c r="D284" s="142"/>
      <c r="E284" s="134"/>
      <c r="F284" s="142">
        <f>SUM(F285)</f>
        <v>0</v>
      </c>
      <c r="G284" s="134"/>
      <c r="H284" s="142">
        <f>SUM(H285)</f>
        <v>0</v>
      </c>
      <c r="I284" s="134"/>
      <c r="J284" s="142">
        <f>SUM(J285)</f>
        <v>0</v>
      </c>
      <c r="K284" s="134"/>
      <c r="L284" s="142">
        <f>SUM(L285)</f>
        <v>0</v>
      </c>
      <c r="M284" s="134"/>
      <c r="N284" s="142">
        <f>SUM(N285)</f>
        <v>0</v>
      </c>
      <c r="O284" s="134"/>
      <c r="P284" s="142">
        <f>SUM(P285)</f>
        <v>0</v>
      </c>
      <c r="Q284" s="147">
        <f t="shared" si="4"/>
        <v>0</v>
      </c>
      <c r="T284" s="154"/>
    </row>
    <row r="285" spans="1:20" s="94" customFormat="1" ht="25.5" customHeight="1">
      <c r="A285" s="112"/>
      <c r="B285" s="116">
        <v>61501</v>
      </c>
      <c r="C285" s="115" t="s">
        <v>1165</v>
      </c>
      <c r="D285" s="160">
        <v>3</v>
      </c>
      <c r="E285" s="111"/>
      <c r="F285" s="160"/>
      <c r="G285" s="159"/>
      <c r="H285" s="160"/>
      <c r="I285" s="159"/>
      <c r="J285" s="160"/>
      <c r="K285" s="159"/>
      <c r="L285" s="160"/>
      <c r="M285" s="159"/>
      <c r="N285" s="160"/>
      <c r="O285" s="159">
        <v>999</v>
      </c>
      <c r="P285" s="152">
        <v>0</v>
      </c>
      <c r="Q285" s="137">
        <f t="shared" si="4"/>
        <v>0</v>
      </c>
      <c r="T285" s="154">
        <v>301</v>
      </c>
    </row>
    <row r="286" spans="1:20" s="93" customFormat="1" ht="25.5" customHeight="1">
      <c r="A286" s="104"/>
      <c r="B286" s="105">
        <v>61600</v>
      </c>
      <c r="C286" s="129" t="s">
        <v>373</v>
      </c>
      <c r="D286" s="139"/>
      <c r="E286" s="107"/>
      <c r="F286" s="139">
        <f>SUM(F287)</f>
        <v>660500</v>
      </c>
      <c r="G286" s="107"/>
      <c r="H286" s="139">
        <f>SUM(H287)</f>
        <v>0</v>
      </c>
      <c r="I286" s="107"/>
      <c r="J286" s="139">
        <f>SUM(J287)</f>
        <v>0</v>
      </c>
      <c r="K286" s="107"/>
      <c r="L286" s="139">
        <f>SUM(L287)</f>
        <v>0</v>
      </c>
      <c r="M286" s="107"/>
      <c r="N286" s="139">
        <f>SUM(N287)</f>
        <v>0</v>
      </c>
      <c r="O286" s="107"/>
      <c r="P286" s="139">
        <f>SUM(P287)</f>
        <v>0</v>
      </c>
      <c r="Q286" s="147">
        <f t="shared" si="4"/>
        <v>660500</v>
      </c>
      <c r="T286" s="155">
        <v>302</v>
      </c>
    </row>
    <row r="287" spans="1:20" s="93" customFormat="1" ht="25.5" customHeight="1">
      <c r="A287" s="108"/>
      <c r="B287" s="109">
        <v>61601</v>
      </c>
      <c r="C287" s="115" t="s">
        <v>372</v>
      </c>
      <c r="D287" s="140">
        <v>1</v>
      </c>
      <c r="E287" s="153">
        <v>101</v>
      </c>
      <c r="F287" s="152">
        <v>660500</v>
      </c>
      <c r="G287" s="111"/>
      <c r="H287" s="140"/>
      <c r="I287" s="111"/>
      <c r="J287" s="140"/>
      <c r="K287" s="111"/>
      <c r="L287" s="140"/>
      <c r="M287" s="111"/>
      <c r="N287" s="140"/>
      <c r="O287" s="111">
        <v>999</v>
      </c>
      <c r="P287" s="152">
        <v>0</v>
      </c>
      <c r="Q287" s="137">
        <f t="shared" si="4"/>
        <v>660500</v>
      </c>
      <c r="T287" s="155">
        <v>303</v>
      </c>
    </row>
    <row r="288" spans="1:20" s="93" customFormat="1" ht="25.5" customHeight="1">
      <c r="A288" s="100">
        <v>62</v>
      </c>
      <c r="B288" s="118"/>
      <c r="C288" s="122" t="s">
        <v>1164</v>
      </c>
      <c r="D288" s="138"/>
      <c r="E288" s="103"/>
      <c r="F288" s="138"/>
      <c r="G288" s="103"/>
      <c r="H288" s="138"/>
      <c r="I288" s="103"/>
      <c r="J288" s="138"/>
      <c r="K288" s="103"/>
      <c r="L288" s="138"/>
      <c r="M288" s="103"/>
      <c r="N288" s="138"/>
      <c r="O288" s="103"/>
      <c r="P288" s="138"/>
      <c r="Q288" s="147">
        <f t="shared" si="4"/>
        <v>0</v>
      </c>
      <c r="T288" s="155">
        <v>304</v>
      </c>
    </row>
    <row r="289" spans="1:20" s="93" customFormat="1" ht="25.5" customHeight="1">
      <c r="A289" s="100">
        <v>69</v>
      </c>
      <c r="B289" s="118"/>
      <c r="C289" s="122" t="s">
        <v>1244</v>
      </c>
      <c r="D289" s="138"/>
      <c r="E289" s="103"/>
      <c r="F289" s="138"/>
      <c r="G289" s="103"/>
      <c r="H289" s="138"/>
      <c r="I289" s="103"/>
      <c r="J289" s="138"/>
      <c r="K289" s="103"/>
      <c r="L289" s="138"/>
      <c r="M289" s="103"/>
      <c r="N289" s="138"/>
      <c r="O289" s="103"/>
      <c r="P289" s="138"/>
      <c r="Q289" s="147">
        <f t="shared" si="4"/>
        <v>0</v>
      </c>
      <c r="T289" s="155">
        <v>305</v>
      </c>
    </row>
    <row r="290" spans="1:20" s="94" customFormat="1" ht="25.5" customHeight="1">
      <c r="A290" s="126">
        <v>7</v>
      </c>
      <c r="B290" s="127"/>
      <c r="C290" s="125" t="s">
        <v>1245</v>
      </c>
      <c r="D290" s="144"/>
      <c r="E290" s="128"/>
      <c r="F290" s="144">
        <f>F291+F292+F293</f>
        <v>0</v>
      </c>
      <c r="G290" s="128"/>
      <c r="H290" s="144">
        <f>H291+H292+H293</f>
        <v>0</v>
      </c>
      <c r="I290" s="128"/>
      <c r="J290" s="144">
        <f>J291+J292+J293</f>
        <v>0</v>
      </c>
      <c r="K290" s="128"/>
      <c r="L290" s="144">
        <f>L291+L292+L293</f>
        <v>0</v>
      </c>
      <c r="M290" s="128"/>
      <c r="N290" s="144">
        <f>N291+N292+N293</f>
        <v>0</v>
      </c>
      <c r="O290" s="128"/>
      <c r="P290" s="144">
        <f>P291+P292+P293</f>
        <v>0</v>
      </c>
      <c r="Q290" s="147">
        <f t="shared" si="4"/>
        <v>0</v>
      </c>
      <c r="T290" s="154">
        <v>306</v>
      </c>
    </row>
    <row r="291" spans="1:20" s="94" customFormat="1" ht="25.5" customHeight="1">
      <c r="A291" s="119">
        <v>71</v>
      </c>
      <c r="B291" s="120"/>
      <c r="C291" s="122" t="s">
        <v>1248</v>
      </c>
      <c r="D291" s="141"/>
      <c r="E291" s="121"/>
      <c r="F291" s="141"/>
      <c r="G291" s="121"/>
      <c r="H291" s="141"/>
      <c r="I291" s="121"/>
      <c r="J291" s="141"/>
      <c r="K291" s="121"/>
      <c r="L291" s="141"/>
      <c r="M291" s="121"/>
      <c r="N291" s="141"/>
      <c r="O291" s="121"/>
      <c r="P291" s="141"/>
      <c r="Q291" s="147">
        <f t="shared" si="4"/>
        <v>0</v>
      </c>
      <c r="T291" s="154">
        <v>307</v>
      </c>
    </row>
    <row r="292" spans="1:20" s="94" customFormat="1" ht="25.5" customHeight="1">
      <c r="A292" s="119">
        <v>72</v>
      </c>
      <c r="B292" s="120"/>
      <c r="C292" s="122" t="s">
        <v>1247</v>
      </c>
      <c r="D292" s="141"/>
      <c r="E292" s="121"/>
      <c r="F292" s="141"/>
      <c r="G292" s="121"/>
      <c r="H292" s="141"/>
      <c r="I292" s="121"/>
      <c r="J292" s="141"/>
      <c r="K292" s="121"/>
      <c r="L292" s="141"/>
      <c r="M292" s="121"/>
      <c r="N292" s="141"/>
      <c r="O292" s="121"/>
      <c r="P292" s="141"/>
      <c r="Q292" s="147">
        <f t="shared" si="4"/>
        <v>0</v>
      </c>
      <c r="T292" s="154">
        <v>308</v>
      </c>
    </row>
    <row r="293" spans="1:20" s="94" customFormat="1" ht="25.5" customHeight="1">
      <c r="A293" s="119">
        <v>73</v>
      </c>
      <c r="B293" s="120"/>
      <c r="C293" s="122" t="s">
        <v>1246</v>
      </c>
      <c r="D293" s="141"/>
      <c r="E293" s="121"/>
      <c r="F293" s="141"/>
      <c r="G293" s="121"/>
      <c r="H293" s="141"/>
      <c r="I293" s="121"/>
      <c r="J293" s="141"/>
      <c r="K293" s="121"/>
      <c r="L293" s="141"/>
      <c r="M293" s="121"/>
      <c r="N293" s="141"/>
      <c r="O293" s="121"/>
      <c r="P293" s="141"/>
      <c r="Q293" s="147">
        <f t="shared" si="4"/>
        <v>0</v>
      </c>
      <c r="T293" s="154">
        <v>309</v>
      </c>
    </row>
    <row r="294" spans="1:20" s="93" customFormat="1" ht="25.5" customHeight="1">
      <c r="A294" s="96">
        <v>8</v>
      </c>
      <c r="B294" s="124"/>
      <c r="C294" s="125" t="s">
        <v>263</v>
      </c>
      <c r="D294" s="137"/>
      <c r="E294" s="99"/>
      <c r="F294" s="137">
        <f>F295+F299+F307</f>
        <v>22189009</v>
      </c>
      <c r="G294" s="99"/>
      <c r="H294" s="137">
        <f>H295+H299+H307</f>
        <v>14386296</v>
      </c>
      <c r="I294" s="99"/>
      <c r="J294" s="137">
        <f>J295+J299+J307</f>
        <v>0</v>
      </c>
      <c r="K294" s="99"/>
      <c r="L294" s="137">
        <f>L295+L299+L307</f>
        <v>0</v>
      </c>
      <c r="M294" s="99"/>
      <c r="N294" s="137">
        <f>N295+N299+N307</f>
        <v>0</v>
      </c>
      <c r="O294" s="99"/>
      <c r="P294" s="137">
        <f>P295+P299+P307</f>
        <v>0</v>
      </c>
      <c r="Q294" s="147">
        <f t="shared" si="4"/>
        <v>36575305</v>
      </c>
      <c r="T294" s="155">
        <v>310</v>
      </c>
    </row>
    <row r="295" spans="1:20" s="93" customFormat="1" ht="25.5" customHeight="1">
      <c r="A295" s="100">
        <v>81</v>
      </c>
      <c r="B295" s="118"/>
      <c r="C295" s="122" t="s">
        <v>264</v>
      </c>
      <c r="D295" s="138"/>
      <c r="E295" s="103"/>
      <c r="F295" s="138">
        <f>F296</f>
        <v>22189009</v>
      </c>
      <c r="G295" s="103"/>
      <c r="H295" s="138">
        <f>H296</f>
        <v>0</v>
      </c>
      <c r="I295" s="103"/>
      <c r="J295" s="138">
        <f>J296</f>
        <v>0</v>
      </c>
      <c r="K295" s="103"/>
      <c r="L295" s="138">
        <f>L296</f>
        <v>0</v>
      </c>
      <c r="M295" s="103"/>
      <c r="N295" s="138">
        <f>N296</f>
        <v>0</v>
      </c>
      <c r="O295" s="103"/>
      <c r="P295" s="138">
        <f>P296</f>
        <v>0</v>
      </c>
      <c r="Q295" s="147">
        <f t="shared" si="4"/>
        <v>22189009</v>
      </c>
      <c r="T295" s="155">
        <v>311</v>
      </c>
    </row>
    <row r="296" spans="1:20" s="93" customFormat="1" ht="25.5" customHeight="1">
      <c r="A296" s="104"/>
      <c r="B296" s="105">
        <v>81100</v>
      </c>
      <c r="C296" s="131" t="s">
        <v>1168</v>
      </c>
      <c r="D296" s="139"/>
      <c r="E296" s="107"/>
      <c r="F296" s="139">
        <f>SUM(F297:F298)</f>
        <v>22189009</v>
      </c>
      <c r="G296" s="107"/>
      <c r="H296" s="139">
        <f>SUM(H297:H298)</f>
        <v>0</v>
      </c>
      <c r="I296" s="107"/>
      <c r="J296" s="139">
        <f>SUM(J297:J298)</f>
        <v>0</v>
      </c>
      <c r="K296" s="107"/>
      <c r="L296" s="139">
        <f>SUM(L297:L298)</f>
        <v>0</v>
      </c>
      <c r="M296" s="107"/>
      <c r="N296" s="139">
        <f>SUM(N297:N298)</f>
        <v>0</v>
      </c>
      <c r="O296" s="107"/>
      <c r="P296" s="139">
        <f>SUM(P297:P298)</f>
        <v>0</v>
      </c>
      <c r="Q296" s="147">
        <f t="shared" si="4"/>
        <v>22189009</v>
      </c>
      <c r="T296" s="155">
        <v>312</v>
      </c>
    </row>
    <row r="297" spans="1:20" s="93" customFormat="1" ht="25.5" customHeight="1">
      <c r="A297" s="108"/>
      <c r="B297" s="109">
        <v>81101</v>
      </c>
      <c r="C297" s="115" t="s">
        <v>369</v>
      </c>
      <c r="D297" s="140">
        <v>2</v>
      </c>
      <c r="E297" s="111">
        <v>101</v>
      </c>
      <c r="F297" s="152">
        <f>20533146+1180863</f>
        <v>21714009</v>
      </c>
      <c r="G297" s="111"/>
      <c r="H297" s="140"/>
      <c r="I297" s="111"/>
      <c r="J297" s="140"/>
      <c r="K297" s="111"/>
      <c r="L297" s="140"/>
      <c r="M297" s="111"/>
      <c r="N297" s="140"/>
      <c r="O297" s="111"/>
      <c r="P297" s="140"/>
      <c r="Q297" s="137">
        <f t="shared" si="4"/>
        <v>21714009</v>
      </c>
      <c r="T297" s="155">
        <v>313</v>
      </c>
    </row>
    <row r="298" spans="1:20" s="93" customFormat="1" ht="25.5" customHeight="1">
      <c r="A298" s="108"/>
      <c r="B298" s="109">
        <v>81102</v>
      </c>
      <c r="C298" s="115" t="s">
        <v>368</v>
      </c>
      <c r="D298" s="140">
        <v>2</v>
      </c>
      <c r="E298" s="111">
        <v>101</v>
      </c>
      <c r="F298" s="152">
        <v>475000</v>
      </c>
      <c r="G298" s="111"/>
      <c r="H298" s="140"/>
      <c r="I298" s="111"/>
      <c r="J298" s="140"/>
      <c r="K298" s="111"/>
      <c r="L298" s="140"/>
      <c r="M298" s="111"/>
      <c r="N298" s="140"/>
      <c r="O298" s="111"/>
      <c r="P298" s="140"/>
      <c r="Q298" s="137">
        <f t="shared" si="4"/>
        <v>475000</v>
      </c>
      <c r="T298" s="155">
        <v>314</v>
      </c>
    </row>
    <row r="299" spans="1:20" s="93" customFormat="1" ht="25.5" customHeight="1">
      <c r="A299" s="100">
        <v>82</v>
      </c>
      <c r="B299" s="118"/>
      <c r="C299" s="122" t="s">
        <v>270</v>
      </c>
      <c r="D299" s="138"/>
      <c r="E299" s="103"/>
      <c r="F299" s="138">
        <f>F300</f>
        <v>0</v>
      </c>
      <c r="G299" s="103"/>
      <c r="H299" s="138">
        <f>H300</f>
        <v>14386296</v>
      </c>
      <c r="I299" s="103"/>
      <c r="J299" s="138">
        <f>J300</f>
        <v>0</v>
      </c>
      <c r="K299" s="103"/>
      <c r="L299" s="138">
        <f>L300</f>
        <v>0</v>
      </c>
      <c r="M299" s="103"/>
      <c r="N299" s="138">
        <f>N300</f>
        <v>0</v>
      </c>
      <c r="O299" s="103"/>
      <c r="P299" s="138">
        <f>P300</f>
        <v>0</v>
      </c>
      <c r="Q299" s="147">
        <f t="shared" si="4"/>
        <v>14386296</v>
      </c>
      <c r="T299" s="155">
        <v>315</v>
      </c>
    </row>
    <row r="300" spans="1:20" s="93" customFormat="1" ht="25.5" customHeight="1">
      <c r="A300" s="104"/>
      <c r="B300" s="105">
        <v>82100</v>
      </c>
      <c r="C300" s="129" t="s">
        <v>1401</v>
      </c>
      <c r="D300" s="139"/>
      <c r="E300" s="107"/>
      <c r="F300" s="139">
        <f>SUM(F301:F306)</f>
        <v>0</v>
      </c>
      <c r="G300" s="107"/>
      <c r="H300" s="139">
        <f>SUM(H301:H306)</f>
        <v>14386296</v>
      </c>
      <c r="I300" s="107"/>
      <c r="J300" s="139">
        <f>SUM(J301:J306)</f>
        <v>0</v>
      </c>
      <c r="K300" s="107"/>
      <c r="L300" s="139">
        <f>SUM(L301:L306)</f>
        <v>0</v>
      </c>
      <c r="M300" s="107"/>
      <c r="N300" s="139">
        <f>SUM(N301:N306)</f>
        <v>0</v>
      </c>
      <c r="O300" s="107"/>
      <c r="P300" s="139">
        <f>SUM(P301:P306)</f>
        <v>0</v>
      </c>
      <c r="Q300" s="147">
        <f t="shared" si="4"/>
        <v>14386296</v>
      </c>
      <c r="T300" s="155">
        <v>316</v>
      </c>
    </row>
    <row r="301" spans="1:20" s="93" customFormat="1" ht="25.5" customHeight="1">
      <c r="A301" s="108"/>
      <c r="B301" s="109">
        <v>82101</v>
      </c>
      <c r="C301" s="115" t="s">
        <v>366</v>
      </c>
      <c r="D301" s="140">
        <v>2</v>
      </c>
      <c r="E301" s="111"/>
      <c r="F301" s="140"/>
      <c r="G301" s="111">
        <v>227</v>
      </c>
      <c r="H301" s="152">
        <f>3558858+590368</f>
        <v>4149226</v>
      </c>
      <c r="I301" s="111"/>
      <c r="J301" s="140"/>
      <c r="K301" s="111"/>
      <c r="L301" s="140"/>
      <c r="M301" s="111"/>
      <c r="N301" s="140"/>
      <c r="O301" s="111"/>
      <c r="P301" s="140"/>
      <c r="Q301" s="137">
        <f t="shared" si="4"/>
        <v>4149226</v>
      </c>
      <c r="T301" s="155">
        <v>317</v>
      </c>
    </row>
    <row r="302" spans="1:20" s="93" customFormat="1" ht="25.5" customHeight="1">
      <c r="A302" s="108"/>
      <c r="B302" s="109">
        <v>82102</v>
      </c>
      <c r="C302" s="115" t="s">
        <v>365</v>
      </c>
      <c r="D302" s="140">
        <v>2</v>
      </c>
      <c r="E302" s="111"/>
      <c r="F302" s="140"/>
      <c r="G302" s="111">
        <v>227</v>
      </c>
      <c r="H302" s="152">
        <v>0</v>
      </c>
      <c r="I302" s="111"/>
      <c r="J302" s="140"/>
      <c r="K302" s="111"/>
      <c r="L302" s="140"/>
      <c r="M302" s="111"/>
      <c r="N302" s="140"/>
      <c r="O302" s="111"/>
      <c r="P302" s="140"/>
      <c r="Q302" s="137">
        <f t="shared" si="4"/>
        <v>0</v>
      </c>
      <c r="T302" s="155">
        <v>399</v>
      </c>
    </row>
    <row r="303" spans="1:20" s="93" customFormat="1" ht="25.5" customHeight="1">
      <c r="A303" s="108"/>
      <c r="B303" s="109">
        <v>82103</v>
      </c>
      <c r="C303" s="115" t="s">
        <v>362</v>
      </c>
      <c r="D303" s="140">
        <v>2</v>
      </c>
      <c r="E303" s="111"/>
      <c r="F303" s="140"/>
      <c r="G303" s="111">
        <v>227</v>
      </c>
      <c r="H303" s="152">
        <v>0</v>
      </c>
      <c r="I303" s="111"/>
      <c r="J303" s="140"/>
      <c r="K303" s="111"/>
      <c r="L303" s="140"/>
      <c r="M303" s="111"/>
      <c r="N303" s="140"/>
      <c r="O303" s="111"/>
      <c r="P303" s="140"/>
      <c r="Q303" s="137">
        <f t="shared" si="4"/>
        <v>0</v>
      </c>
      <c r="T303" s="155"/>
    </row>
    <row r="304" spans="1:20" s="93" customFormat="1" ht="25.5" customHeight="1">
      <c r="A304" s="108"/>
      <c r="B304" s="109">
        <v>82104</v>
      </c>
      <c r="C304" s="115" t="s">
        <v>364</v>
      </c>
      <c r="D304" s="140">
        <v>2</v>
      </c>
      <c r="E304" s="111"/>
      <c r="F304" s="140"/>
      <c r="G304" s="111">
        <v>228</v>
      </c>
      <c r="H304" s="152">
        <f>9337146+892844+7080</f>
        <v>10237070</v>
      </c>
      <c r="I304" s="111"/>
      <c r="J304" s="140"/>
      <c r="K304" s="111"/>
      <c r="L304" s="140"/>
      <c r="M304" s="111"/>
      <c r="N304" s="140"/>
      <c r="O304" s="111"/>
      <c r="P304" s="140"/>
      <c r="Q304" s="137">
        <f t="shared" si="4"/>
        <v>10237070</v>
      </c>
      <c r="T304" s="155">
        <v>401</v>
      </c>
    </row>
    <row r="305" spans="1:20" s="93" customFormat="1" ht="25.5" customHeight="1">
      <c r="A305" s="108"/>
      <c r="B305" s="109">
        <v>82105</v>
      </c>
      <c r="C305" s="115" t="s">
        <v>363</v>
      </c>
      <c r="D305" s="140">
        <v>2</v>
      </c>
      <c r="E305" s="111"/>
      <c r="F305" s="140"/>
      <c r="G305" s="111">
        <v>228</v>
      </c>
      <c r="H305" s="152">
        <v>0</v>
      </c>
      <c r="I305" s="111"/>
      <c r="J305" s="140"/>
      <c r="K305" s="111"/>
      <c r="L305" s="140"/>
      <c r="M305" s="111"/>
      <c r="N305" s="140"/>
      <c r="O305" s="111"/>
      <c r="P305" s="140"/>
      <c r="Q305" s="137">
        <f t="shared" si="4"/>
        <v>0</v>
      </c>
      <c r="T305" s="155">
        <v>402</v>
      </c>
    </row>
    <row r="306" spans="1:20" s="93" customFormat="1" ht="25.5" customHeight="1">
      <c r="A306" s="108"/>
      <c r="B306" s="109">
        <v>82106</v>
      </c>
      <c r="C306" s="115" t="s">
        <v>362</v>
      </c>
      <c r="D306" s="140">
        <v>2</v>
      </c>
      <c r="E306" s="111"/>
      <c r="F306" s="140"/>
      <c r="G306" s="111">
        <v>228</v>
      </c>
      <c r="H306" s="152">
        <v>0</v>
      </c>
      <c r="I306" s="111"/>
      <c r="J306" s="140"/>
      <c r="K306" s="111"/>
      <c r="L306" s="140"/>
      <c r="M306" s="111"/>
      <c r="N306" s="140"/>
      <c r="O306" s="111"/>
      <c r="P306" s="140"/>
      <c r="Q306" s="137">
        <f t="shared" si="4"/>
        <v>0</v>
      </c>
      <c r="T306" s="155">
        <v>403</v>
      </c>
    </row>
    <row r="307" spans="1:20" s="93" customFormat="1" ht="25.5" customHeight="1">
      <c r="A307" s="100">
        <v>83</v>
      </c>
      <c r="B307" s="118"/>
      <c r="C307" s="122" t="s">
        <v>275</v>
      </c>
      <c r="D307" s="138"/>
      <c r="E307" s="103"/>
      <c r="F307" s="138">
        <f>SUM(F308)</f>
        <v>0</v>
      </c>
      <c r="G307" s="103"/>
      <c r="H307" s="138">
        <f>SUM(H308)</f>
        <v>0</v>
      </c>
      <c r="I307" s="103"/>
      <c r="J307" s="138">
        <f>SUM(J308)</f>
        <v>0</v>
      </c>
      <c r="K307" s="103"/>
      <c r="L307" s="138">
        <f>SUM(L308)</f>
        <v>0</v>
      </c>
      <c r="M307" s="103"/>
      <c r="N307" s="138">
        <f>SUM(N308)</f>
        <v>0</v>
      </c>
      <c r="O307" s="103"/>
      <c r="P307" s="138">
        <f>SUM(P308)</f>
        <v>0</v>
      </c>
      <c r="Q307" s="147">
        <f t="shared" si="4"/>
        <v>0</v>
      </c>
      <c r="T307" s="155">
        <v>404</v>
      </c>
    </row>
    <row r="308" spans="1:20" s="93" customFormat="1" ht="25.5" customHeight="1">
      <c r="A308" s="104"/>
      <c r="B308" s="105">
        <v>83100</v>
      </c>
      <c r="C308" s="131" t="s">
        <v>1179</v>
      </c>
      <c r="D308" s="139"/>
      <c r="E308" s="107"/>
      <c r="F308" s="139">
        <f>SUM(F309)</f>
        <v>0</v>
      </c>
      <c r="G308" s="107"/>
      <c r="H308" s="139">
        <f>SUM(H309)</f>
        <v>0</v>
      </c>
      <c r="I308" s="107"/>
      <c r="J308" s="139">
        <f>SUM(J309)</f>
        <v>0</v>
      </c>
      <c r="K308" s="107"/>
      <c r="L308" s="139">
        <f>SUM(L309)</f>
        <v>0</v>
      </c>
      <c r="M308" s="107"/>
      <c r="N308" s="139">
        <f>SUM(N309)</f>
        <v>0</v>
      </c>
      <c r="O308" s="107"/>
      <c r="P308" s="139">
        <f>SUM(P309)</f>
        <v>0</v>
      </c>
      <c r="Q308" s="147">
        <f t="shared" si="4"/>
        <v>0</v>
      </c>
      <c r="T308" s="155">
        <v>405</v>
      </c>
    </row>
    <row r="309" spans="1:20" s="93" customFormat="1" ht="25.5" customHeight="1">
      <c r="A309" s="148"/>
      <c r="B309" s="149">
        <v>83101</v>
      </c>
      <c r="C309" s="115" t="s">
        <v>1179</v>
      </c>
      <c r="D309" s="151">
        <v>3</v>
      </c>
      <c r="E309" s="150"/>
      <c r="F309" s="151"/>
      <c r="G309" s="150"/>
      <c r="H309" s="151"/>
      <c r="I309" s="150"/>
      <c r="J309" s="151"/>
      <c r="K309" s="150"/>
      <c r="L309" s="151"/>
      <c r="M309" s="150"/>
      <c r="N309" s="151"/>
      <c r="O309" s="161">
        <v>903</v>
      </c>
      <c r="P309" s="152">
        <v>0</v>
      </c>
      <c r="Q309" s="147">
        <f t="shared" si="4"/>
        <v>0</v>
      </c>
      <c r="T309" s="155">
        <v>406</v>
      </c>
    </row>
    <row r="310" spans="1:20" s="95" customFormat="1" ht="25.5" customHeight="1">
      <c r="A310" s="126">
        <v>9</v>
      </c>
      <c r="B310" s="127"/>
      <c r="C310" s="125" t="s">
        <v>361</v>
      </c>
      <c r="D310" s="144"/>
      <c r="E310" s="128"/>
      <c r="F310" s="144">
        <f>F311+F312+F313+F319+F327+F328</f>
        <v>0</v>
      </c>
      <c r="G310" s="128"/>
      <c r="H310" s="144">
        <f>H311+H312+H313+H319+H327+H328</f>
        <v>0</v>
      </c>
      <c r="I310" s="128"/>
      <c r="J310" s="144">
        <f>J311+J312+J313+J319+J327+J328</f>
        <v>0</v>
      </c>
      <c r="K310" s="128"/>
      <c r="L310" s="144">
        <f>L311+L312+L313+L319+L327+L328</f>
        <v>0</v>
      </c>
      <c r="M310" s="128"/>
      <c r="N310" s="144">
        <f>N311+N312+N313+N319+N327+N328</f>
        <v>0</v>
      </c>
      <c r="O310" s="128"/>
      <c r="P310" s="144">
        <f>P311+P312+P313+P319+P327+P328</f>
        <v>0</v>
      </c>
      <c r="Q310" s="147">
        <f t="shared" si="4"/>
        <v>0</v>
      </c>
      <c r="T310" s="156">
        <v>407</v>
      </c>
    </row>
    <row r="311" spans="1:20" s="95" customFormat="1" ht="25.5" customHeight="1">
      <c r="A311" s="119">
        <v>91</v>
      </c>
      <c r="B311" s="120"/>
      <c r="C311" s="122" t="s">
        <v>360</v>
      </c>
      <c r="D311" s="141"/>
      <c r="E311" s="121"/>
      <c r="F311" s="141"/>
      <c r="G311" s="121"/>
      <c r="H311" s="141"/>
      <c r="I311" s="121"/>
      <c r="J311" s="141"/>
      <c r="K311" s="121"/>
      <c r="L311" s="141"/>
      <c r="M311" s="121"/>
      <c r="N311" s="141"/>
      <c r="O311" s="121"/>
      <c r="P311" s="141"/>
      <c r="Q311" s="147">
        <f t="shared" si="4"/>
        <v>0</v>
      </c>
      <c r="T311" s="156">
        <v>499</v>
      </c>
    </row>
    <row r="312" spans="1:20" s="95" customFormat="1" ht="25.5" customHeight="1">
      <c r="A312" s="119">
        <v>92</v>
      </c>
      <c r="B312" s="120"/>
      <c r="C312" s="122" t="s">
        <v>359</v>
      </c>
      <c r="D312" s="141"/>
      <c r="E312" s="121"/>
      <c r="F312" s="141"/>
      <c r="G312" s="121"/>
      <c r="H312" s="141"/>
      <c r="I312" s="121"/>
      <c r="J312" s="141"/>
      <c r="K312" s="121"/>
      <c r="L312" s="141"/>
      <c r="M312" s="121"/>
      <c r="N312" s="141"/>
      <c r="O312" s="121"/>
      <c r="P312" s="141"/>
      <c r="Q312" s="147">
        <f t="shared" si="4"/>
        <v>0</v>
      </c>
    </row>
    <row r="313" spans="1:20" s="95" customFormat="1" ht="25.5" customHeight="1">
      <c r="A313" s="119">
        <v>93</v>
      </c>
      <c r="B313" s="120"/>
      <c r="C313" s="122" t="s">
        <v>161</v>
      </c>
      <c r="D313" s="141"/>
      <c r="E313" s="121"/>
      <c r="F313" s="141">
        <f>F314</f>
        <v>0</v>
      </c>
      <c r="G313" s="121"/>
      <c r="H313" s="141">
        <f>H314</f>
        <v>0</v>
      </c>
      <c r="I313" s="121"/>
      <c r="J313" s="141">
        <f>J314</f>
        <v>0</v>
      </c>
      <c r="K313" s="121"/>
      <c r="L313" s="141">
        <f>L314</f>
        <v>0</v>
      </c>
      <c r="M313" s="121"/>
      <c r="N313" s="141">
        <f>N314</f>
        <v>0</v>
      </c>
      <c r="O313" s="121"/>
      <c r="P313" s="141">
        <f>P314</f>
        <v>0</v>
      </c>
      <c r="Q313" s="147">
        <f t="shared" si="4"/>
        <v>0</v>
      </c>
      <c r="T313" s="156">
        <v>901</v>
      </c>
    </row>
    <row r="314" spans="1:20" s="93" customFormat="1" ht="25.5" customHeight="1">
      <c r="A314" s="104"/>
      <c r="B314" s="105">
        <v>93100</v>
      </c>
      <c r="C314" s="135" t="s">
        <v>1166</v>
      </c>
      <c r="D314" s="139"/>
      <c r="E314" s="107"/>
      <c r="F314" s="139">
        <f>SUM(F315:F318)</f>
        <v>0</v>
      </c>
      <c r="G314" s="107"/>
      <c r="H314" s="139">
        <f>SUM(H315:H318)</f>
        <v>0</v>
      </c>
      <c r="I314" s="107"/>
      <c r="J314" s="139">
        <f>SUM(J315:J318)</f>
        <v>0</v>
      </c>
      <c r="K314" s="107"/>
      <c r="L314" s="139">
        <f>SUM(L315:L318)</f>
        <v>0</v>
      </c>
      <c r="M314" s="107"/>
      <c r="N314" s="139">
        <f>SUM(N315:N318)</f>
        <v>0</v>
      </c>
      <c r="O314" s="107"/>
      <c r="P314" s="139">
        <f>SUM(P315:P318)</f>
        <v>0</v>
      </c>
      <c r="Q314" s="147">
        <f t="shared" si="4"/>
        <v>0</v>
      </c>
      <c r="T314" s="93">
        <v>903</v>
      </c>
    </row>
    <row r="315" spans="1:20" s="93" customFormat="1" ht="25.5" customHeight="1">
      <c r="A315" s="108"/>
      <c r="B315" s="109">
        <v>93101</v>
      </c>
      <c r="C315" s="115" t="s">
        <v>371</v>
      </c>
      <c r="D315" s="140">
        <v>2</v>
      </c>
      <c r="E315" s="111"/>
      <c r="F315" s="140"/>
      <c r="G315" s="111"/>
      <c r="H315" s="140"/>
      <c r="I315" s="111"/>
      <c r="J315" s="140"/>
      <c r="K315" s="111"/>
      <c r="L315" s="140"/>
      <c r="M315" s="111"/>
      <c r="N315" s="140"/>
      <c r="O315" s="111">
        <v>999</v>
      </c>
      <c r="P315" s="152">
        <v>0</v>
      </c>
      <c r="Q315" s="137">
        <f t="shared" si="4"/>
        <v>0</v>
      </c>
      <c r="T315" s="93">
        <v>904</v>
      </c>
    </row>
    <row r="316" spans="1:20" s="93" customFormat="1" ht="25.5" customHeight="1">
      <c r="A316" s="108"/>
      <c r="B316" s="109">
        <v>93102</v>
      </c>
      <c r="C316" s="115" t="s">
        <v>370</v>
      </c>
      <c r="D316" s="140">
        <v>2</v>
      </c>
      <c r="E316" s="111"/>
      <c r="F316" s="140"/>
      <c r="G316" s="111"/>
      <c r="H316" s="140"/>
      <c r="I316" s="111"/>
      <c r="J316" s="140"/>
      <c r="K316" s="111"/>
      <c r="L316" s="140"/>
      <c r="M316" s="111"/>
      <c r="N316" s="140"/>
      <c r="O316" s="111">
        <v>999</v>
      </c>
      <c r="P316" s="152">
        <v>0</v>
      </c>
      <c r="Q316" s="137">
        <f t="shared" si="4"/>
        <v>0</v>
      </c>
      <c r="T316" s="93">
        <v>999</v>
      </c>
    </row>
    <row r="317" spans="1:20" s="93" customFormat="1" ht="25.5" customHeight="1">
      <c r="A317" s="108"/>
      <c r="B317" s="109">
        <v>93103</v>
      </c>
      <c r="C317" s="115" t="s">
        <v>1162</v>
      </c>
      <c r="D317" s="140">
        <v>2</v>
      </c>
      <c r="E317" s="111"/>
      <c r="F317" s="140"/>
      <c r="G317" s="111"/>
      <c r="H317" s="140"/>
      <c r="I317" s="111"/>
      <c r="J317" s="140"/>
      <c r="K317" s="111"/>
      <c r="L317" s="140"/>
      <c r="M317" s="111"/>
      <c r="N317" s="140"/>
      <c r="O317" s="111">
        <v>999</v>
      </c>
      <c r="P317" s="152">
        <v>0</v>
      </c>
      <c r="Q317" s="137">
        <f t="shared" si="4"/>
        <v>0</v>
      </c>
    </row>
    <row r="318" spans="1:20" s="93" customFormat="1" ht="25.5" customHeight="1">
      <c r="A318" s="108"/>
      <c r="B318" s="109">
        <v>93104</v>
      </c>
      <c r="C318" s="115" t="s">
        <v>1163</v>
      </c>
      <c r="D318" s="140">
        <v>2</v>
      </c>
      <c r="E318" s="111"/>
      <c r="F318" s="140"/>
      <c r="G318" s="111"/>
      <c r="H318" s="140"/>
      <c r="I318" s="111"/>
      <c r="J318" s="140"/>
      <c r="K318" s="111"/>
      <c r="L318" s="140"/>
      <c r="M318" s="111"/>
      <c r="N318" s="140"/>
      <c r="O318" s="111">
        <v>999</v>
      </c>
      <c r="P318" s="152">
        <v>0</v>
      </c>
      <c r="Q318" s="137">
        <f t="shared" si="4"/>
        <v>0</v>
      </c>
      <c r="T318" s="93">
        <v>902</v>
      </c>
    </row>
    <row r="319" spans="1:20" s="95" customFormat="1" ht="25.5" customHeight="1">
      <c r="A319" s="119">
        <v>94</v>
      </c>
      <c r="B319" s="120"/>
      <c r="C319" s="122" t="s">
        <v>167</v>
      </c>
      <c r="D319" s="141"/>
      <c r="E319" s="121"/>
      <c r="F319" s="141">
        <f>SUM(F320+F323+F325)</f>
        <v>0</v>
      </c>
      <c r="G319" s="121"/>
      <c r="H319" s="141">
        <f>SUM(H320+H323+H325)</f>
        <v>0</v>
      </c>
      <c r="I319" s="121"/>
      <c r="J319" s="141">
        <f>SUM(J320+J323+J325)</f>
        <v>0</v>
      </c>
      <c r="K319" s="121"/>
      <c r="L319" s="141">
        <f>SUM(L320+L323+L325)</f>
        <v>0</v>
      </c>
      <c r="M319" s="121"/>
      <c r="N319" s="141">
        <f>SUM(N320+N323+N325)</f>
        <v>0</v>
      </c>
      <c r="O319" s="121"/>
      <c r="P319" s="141">
        <f>SUM(P320+P323+P325)</f>
        <v>0</v>
      </c>
      <c r="Q319" s="147">
        <f t="shared" si="4"/>
        <v>0</v>
      </c>
      <c r="T319" s="156">
        <v>903</v>
      </c>
    </row>
    <row r="320" spans="1:20" s="93" customFormat="1" ht="25.5" customHeight="1">
      <c r="A320" s="104"/>
      <c r="B320" s="105">
        <v>94100</v>
      </c>
      <c r="C320" s="129" t="s">
        <v>383</v>
      </c>
      <c r="D320" s="139"/>
      <c r="E320" s="107"/>
      <c r="F320" s="139">
        <f>SUM(F321:F322)</f>
        <v>0</v>
      </c>
      <c r="G320" s="107"/>
      <c r="H320" s="139">
        <f>SUM(H321:H322)</f>
        <v>0</v>
      </c>
      <c r="I320" s="107"/>
      <c r="J320" s="139">
        <f>SUM(J321:J322)</f>
        <v>0</v>
      </c>
      <c r="K320" s="107"/>
      <c r="L320" s="139">
        <f>SUM(L321:L322)</f>
        <v>0</v>
      </c>
      <c r="M320" s="107"/>
      <c r="N320" s="139">
        <f>SUM(N321:N322)</f>
        <v>0</v>
      </c>
      <c r="O320" s="107"/>
      <c r="P320" s="139">
        <f>SUM(P321:P322)</f>
        <v>0</v>
      </c>
      <c r="Q320" s="147">
        <f t="shared" si="4"/>
        <v>0</v>
      </c>
    </row>
    <row r="321" spans="1:20" s="93" customFormat="1" ht="25.5" customHeight="1">
      <c r="A321" s="108"/>
      <c r="B321" s="109">
        <v>94101</v>
      </c>
      <c r="C321" s="115" t="s">
        <v>1174</v>
      </c>
      <c r="D321" s="140">
        <v>2</v>
      </c>
      <c r="E321" s="111"/>
      <c r="F321" s="140"/>
      <c r="G321" s="111"/>
      <c r="H321" s="140"/>
      <c r="I321" s="111"/>
      <c r="J321" s="140"/>
      <c r="K321" s="111"/>
      <c r="L321" s="140"/>
      <c r="M321" s="111"/>
      <c r="N321" s="140"/>
      <c r="O321" s="153">
        <v>999</v>
      </c>
      <c r="P321" s="152">
        <v>0</v>
      </c>
      <c r="Q321" s="137">
        <f t="shared" si="4"/>
        <v>0</v>
      </c>
      <c r="T321" s="93">
        <v>901</v>
      </c>
    </row>
    <row r="322" spans="1:20" s="93" customFormat="1" ht="25.5" customHeight="1">
      <c r="A322" s="108"/>
      <c r="B322" s="109">
        <v>94102</v>
      </c>
      <c r="C322" s="115" t="s">
        <v>1175</v>
      </c>
      <c r="D322" s="140">
        <v>2</v>
      </c>
      <c r="E322" s="111"/>
      <c r="F322" s="140"/>
      <c r="G322" s="111"/>
      <c r="H322" s="140"/>
      <c r="I322" s="111"/>
      <c r="J322" s="140"/>
      <c r="K322" s="111"/>
      <c r="L322" s="140"/>
      <c r="M322" s="111"/>
      <c r="N322" s="140"/>
      <c r="O322" s="153">
        <v>999</v>
      </c>
      <c r="P322" s="152">
        <v>0</v>
      </c>
      <c r="Q322" s="137">
        <f t="shared" si="4"/>
        <v>0</v>
      </c>
      <c r="T322" s="93">
        <v>904</v>
      </c>
    </row>
    <row r="323" spans="1:20" s="93" customFormat="1" ht="25.5" customHeight="1">
      <c r="A323" s="104"/>
      <c r="B323" s="105">
        <v>94200</v>
      </c>
      <c r="C323" s="131" t="s">
        <v>382</v>
      </c>
      <c r="D323" s="139"/>
      <c r="E323" s="107"/>
      <c r="F323" s="139">
        <f>SUM(F324)</f>
        <v>0</v>
      </c>
      <c r="G323" s="107"/>
      <c r="H323" s="139">
        <f>SUM(H324)</f>
        <v>0</v>
      </c>
      <c r="I323" s="107"/>
      <c r="J323" s="139">
        <f>SUM(J324)</f>
        <v>0</v>
      </c>
      <c r="K323" s="107"/>
      <c r="L323" s="139">
        <f>SUM(L324)</f>
        <v>0</v>
      </c>
      <c r="M323" s="107"/>
      <c r="N323" s="139">
        <f>SUM(N324)</f>
        <v>0</v>
      </c>
      <c r="O323" s="107"/>
      <c r="P323" s="139">
        <f>SUM(P324)</f>
        <v>0</v>
      </c>
      <c r="Q323" s="147">
        <f t="shared" si="4"/>
        <v>0</v>
      </c>
      <c r="T323" s="93">
        <v>999</v>
      </c>
    </row>
    <row r="324" spans="1:20" s="93" customFormat="1" ht="25.5" customHeight="1">
      <c r="A324" s="108"/>
      <c r="B324" s="109">
        <v>94201</v>
      </c>
      <c r="C324" s="115" t="s">
        <v>382</v>
      </c>
      <c r="D324" s="140">
        <v>2</v>
      </c>
      <c r="E324" s="111"/>
      <c r="F324" s="140"/>
      <c r="G324" s="111"/>
      <c r="H324" s="140"/>
      <c r="I324" s="111"/>
      <c r="J324" s="140"/>
      <c r="K324" s="111"/>
      <c r="L324" s="140"/>
      <c r="M324" s="111"/>
      <c r="N324" s="140"/>
      <c r="O324" s="111">
        <v>999</v>
      </c>
      <c r="P324" s="152">
        <v>0</v>
      </c>
      <c r="Q324" s="137">
        <f t="shared" si="4"/>
        <v>0</v>
      </c>
    </row>
    <row r="325" spans="1:20" s="93" customFormat="1" ht="25.5" customHeight="1">
      <c r="A325" s="104"/>
      <c r="B325" s="105">
        <v>94300</v>
      </c>
      <c r="C325" s="131" t="s">
        <v>381</v>
      </c>
      <c r="D325" s="139"/>
      <c r="E325" s="107"/>
      <c r="F325" s="139">
        <f>SUM(F326)</f>
        <v>0</v>
      </c>
      <c r="G325" s="107"/>
      <c r="H325" s="139">
        <f>SUM(H326)</f>
        <v>0</v>
      </c>
      <c r="I325" s="107"/>
      <c r="J325" s="139">
        <f>SUM(J326)</f>
        <v>0</v>
      </c>
      <c r="K325" s="107"/>
      <c r="L325" s="139">
        <f>SUM(L326)</f>
        <v>0</v>
      </c>
      <c r="M325" s="107"/>
      <c r="N325" s="139">
        <f>SUM(N326)</f>
        <v>0</v>
      </c>
      <c r="O325" s="107"/>
      <c r="P325" s="139">
        <f>SUM(P326)</f>
        <v>0</v>
      </c>
      <c r="Q325" s="147">
        <f t="shared" si="4"/>
        <v>0</v>
      </c>
    </row>
    <row r="326" spans="1:20" s="93" customFormat="1" ht="25.5" customHeight="1">
      <c r="A326" s="108"/>
      <c r="B326" s="109">
        <v>94301</v>
      </c>
      <c r="C326" s="115" t="s">
        <v>381</v>
      </c>
      <c r="D326" s="140">
        <v>2</v>
      </c>
      <c r="E326" s="111"/>
      <c r="F326" s="140"/>
      <c r="G326" s="111"/>
      <c r="H326" s="140"/>
      <c r="I326" s="111"/>
      <c r="J326" s="140"/>
      <c r="K326" s="111"/>
      <c r="L326" s="140"/>
      <c r="M326" s="111"/>
      <c r="N326" s="140"/>
      <c r="O326" s="111">
        <v>999</v>
      </c>
      <c r="P326" s="152">
        <v>0</v>
      </c>
      <c r="Q326" s="137">
        <f t="shared" si="4"/>
        <v>0</v>
      </c>
    </row>
    <row r="327" spans="1:20" s="95" customFormat="1" ht="25.5" customHeight="1">
      <c r="A327" s="119">
        <v>95</v>
      </c>
      <c r="B327" s="120"/>
      <c r="C327" s="122" t="s">
        <v>171</v>
      </c>
      <c r="D327" s="141"/>
      <c r="E327" s="121"/>
      <c r="F327" s="141"/>
      <c r="G327" s="121"/>
      <c r="H327" s="141"/>
      <c r="I327" s="121"/>
      <c r="J327" s="141"/>
      <c r="K327" s="121"/>
      <c r="L327" s="141"/>
      <c r="M327" s="121"/>
      <c r="N327" s="141"/>
      <c r="O327" s="121"/>
      <c r="P327" s="141"/>
      <c r="Q327" s="147">
        <f t="shared" ref="Q327:Q340" si="5">SUM(F327+H327+J327+L327+N327+P327)</f>
        <v>0</v>
      </c>
    </row>
    <row r="328" spans="1:20" s="95" customFormat="1" ht="25.5" customHeight="1">
      <c r="A328" s="119">
        <v>96</v>
      </c>
      <c r="B328" s="120"/>
      <c r="C328" s="122" t="s">
        <v>358</v>
      </c>
      <c r="D328" s="141"/>
      <c r="E328" s="121"/>
      <c r="F328" s="141">
        <f>F329</f>
        <v>0</v>
      </c>
      <c r="G328" s="121"/>
      <c r="H328" s="141">
        <f>H329</f>
        <v>0</v>
      </c>
      <c r="I328" s="121"/>
      <c r="J328" s="141">
        <f>J329</f>
        <v>0</v>
      </c>
      <c r="K328" s="121"/>
      <c r="L328" s="141">
        <f>L329</f>
        <v>0</v>
      </c>
      <c r="M328" s="121"/>
      <c r="N328" s="141">
        <f>N329</f>
        <v>0</v>
      </c>
      <c r="O328" s="121"/>
      <c r="P328" s="141">
        <f>P329</f>
        <v>0</v>
      </c>
      <c r="Q328" s="147">
        <f t="shared" si="5"/>
        <v>0</v>
      </c>
    </row>
    <row r="329" spans="1:20" s="95" customFormat="1" ht="25.5" customHeight="1">
      <c r="A329" s="132"/>
      <c r="B329" s="133">
        <v>96100</v>
      </c>
      <c r="C329" s="131" t="s">
        <v>1377</v>
      </c>
      <c r="D329" s="142"/>
      <c r="E329" s="134"/>
      <c r="F329" s="142">
        <f>SUM(F330:F332)</f>
        <v>0</v>
      </c>
      <c r="G329" s="134"/>
      <c r="H329" s="142">
        <f>SUM(H330:H332)</f>
        <v>0</v>
      </c>
      <c r="I329" s="134"/>
      <c r="J329" s="142">
        <f>SUM(J330:J332)</f>
        <v>0</v>
      </c>
      <c r="K329" s="134"/>
      <c r="L329" s="142">
        <f>SUM(L330:L332)</f>
        <v>0</v>
      </c>
      <c r="M329" s="134"/>
      <c r="N329" s="142">
        <f>SUM(N330:N332)</f>
        <v>0</v>
      </c>
      <c r="O329" s="134"/>
      <c r="P329" s="142">
        <f>SUM(P330:P332)</f>
        <v>0</v>
      </c>
      <c r="Q329" s="147">
        <f t="shared" si="5"/>
        <v>0</v>
      </c>
    </row>
    <row r="330" spans="1:20" s="95" customFormat="1" ht="25.5" customHeight="1">
      <c r="A330" s="112"/>
      <c r="B330" s="116">
        <v>96101</v>
      </c>
      <c r="C330" s="115" t="s">
        <v>1172</v>
      </c>
      <c r="D330" s="143">
        <v>2</v>
      </c>
      <c r="E330" s="111"/>
      <c r="F330" s="143"/>
      <c r="G330" s="113"/>
      <c r="H330" s="143"/>
      <c r="I330" s="113"/>
      <c r="J330" s="143"/>
      <c r="K330" s="113"/>
      <c r="L330" s="143"/>
      <c r="M330" s="113"/>
      <c r="N330" s="143"/>
      <c r="O330" s="159">
        <v>999</v>
      </c>
      <c r="P330" s="152">
        <v>0</v>
      </c>
      <c r="Q330" s="137">
        <f t="shared" si="5"/>
        <v>0</v>
      </c>
    </row>
    <row r="331" spans="1:20" s="95" customFormat="1" ht="25.5" customHeight="1">
      <c r="A331" s="112"/>
      <c r="B331" s="116">
        <v>96102</v>
      </c>
      <c r="C331" s="115" t="s">
        <v>1173</v>
      </c>
      <c r="D331" s="143">
        <v>2</v>
      </c>
      <c r="E331" s="111"/>
      <c r="F331" s="143"/>
      <c r="G331" s="113"/>
      <c r="H331" s="143"/>
      <c r="I331" s="113"/>
      <c r="J331" s="143"/>
      <c r="K331" s="113"/>
      <c r="L331" s="143"/>
      <c r="M331" s="113"/>
      <c r="N331" s="143"/>
      <c r="O331" s="159">
        <v>999</v>
      </c>
      <c r="P331" s="152">
        <v>0</v>
      </c>
      <c r="Q331" s="137">
        <f t="shared" si="5"/>
        <v>0</v>
      </c>
    </row>
    <row r="332" spans="1:20" s="95" customFormat="1" ht="25.5" customHeight="1">
      <c r="A332" s="112"/>
      <c r="B332" s="116">
        <v>96103</v>
      </c>
      <c r="C332" s="115" t="s">
        <v>742</v>
      </c>
      <c r="D332" s="143">
        <v>2</v>
      </c>
      <c r="E332" s="111"/>
      <c r="F332" s="143"/>
      <c r="G332" s="113"/>
      <c r="H332" s="143"/>
      <c r="I332" s="113"/>
      <c r="J332" s="143"/>
      <c r="K332" s="113"/>
      <c r="L332" s="143"/>
      <c r="M332" s="113"/>
      <c r="N332" s="143"/>
      <c r="O332" s="159">
        <v>999</v>
      </c>
      <c r="P332" s="152">
        <v>0</v>
      </c>
      <c r="Q332" s="137">
        <f t="shared" si="5"/>
        <v>0</v>
      </c>
    </row>
    <row r="333" spans="1:20" s="95" customFormat="1" ht="25.5" customHeight="1">
      <c r="A333" s="126">
        <v>0</v>
      </c>
      <c r="B333" s="127"/>
      <c r="C333" s="125" t="s">
        <v>1169</v>
      </c>
      <c r="D333" s="144"/>
      <c r="E333" s="128"/>
      <c r="F333" s="144">
        <f>F334+F340</f>
        <v>0</v>
      </c>
      <c r="G333" s="128"/>
      <c r="H333" s="144">
        <f>H334+H340</f>
        <v>0</v>
      </c>
      <c r="I333" s="128"/>
      <c r="J333" s="144">
        <f>J334+J340</f>
        <v>0</v>
      </c>
      <c r="K333" s="128"/>
      <c r="L333" s="144">
        <f>L334+L340</f>
        <v>0</v>
      </c>
      <c r="M333" s="128"/>
      <c r="N333" s="144">
        <f>N334+N340</f>
        <v>6249999</v>
      </c>
      <c r="O333" s="128"/>
      <c r="P333" s="144">
        <f>P334+P340</f>
        <v>0</v>
      </c>
      <c r="Q333" s="147">
        <f t="shared" si="5"/>
        <v>6249999</v>
      </c>
    </row>
    <row r="334" spans="1:20" s="95" customFormat="1" ht="25.5" customHeight="1">
      <c r="A334" s="123">
        <v>1</v>
      </c>
      <c r="B334" s="120"/>
      <c r="C334" s="122" t="s">
        <v>1170</v>
      </c>
      <c r="D334" s="141"/>
      <c r="E334" s="121"/>
      <c r="F334" s="141">
        <f>F335</f>
        <v>0</v>
      </c>
      <c r="G334" s="121"/>
      <c r="H334" s="141">
        <f>H335</f>
        <v>0</v>
      </c>
      <c r="I334" s="121"/>
      <c r="J334" s="141">
        <f>J335</f>
        <v>0</v>
      </c>
      <c r="K334" s="121"/>
      <c r="L334" s="141">
        <f>L335</f>
        <v>0</v>
      </c>
      <c r="M334" s="121"/>
      <c r="N334" s="141">
        <f>N335</f>
        <v>6249999</v>
      </c>
      <c r="O334" s="121"/>
      <c r="P334" s="141">
        <f>P335</f>
        <v>0</v>
      </c>
      <c r="Q334" s="147">
        <f t="shared" si="5"/>
        <v>6249999</v>
      </c>
    </row>
    <row r="335" spans="1:20" s="93" customFormat="1" ht="25.5" customHeight="1">
      <c r="A335" s="104"/>
      <c r="B335" s="136">
        <v>1100</v>
      </c>
      <c r="C335" s="129" t="s">
        <v>380</v>
      </c>
      <c r="D335" s="139"/>
      <c r="E335" s="107"/>
      <c r="F335" s="139">
        <f>SUM(F336:F339)</f>
        <v>0</v>
      </c>
      <c r="G335" s="107"/>
      <c r="H335" s="139">
        <f>SUM(H336:H339)</f>
        <v>0</v>
      </c>
      <c r="I335" s="107"/>
      <c r="J335" s="139">
        <f>SUM(J336:J339)</f>
        <v>0</v>
      </c>
      <c r="K335" s="107"/>
      <c r="L335" s="139">
        <f>SUM(L336:L339)</f>
        <v>0</v>
      </c>
      <c r="M335" s="107"/>
      <c r="N335" s="139">
        <f>SUM(N336:N339)</f>
        <v>6249999</v>
      </c>
      <c r="O335" s="107"/>
      <c r="P335" s="139">
        <f>SUM(P336:P339)</f>
        <v>0</v>
      </c>
      <c r="Q335" s="147">
        <f t="shared" si="5"/>
        <v>6249999</v>
      </c>
    </row>
    <row r="336" spans="1:20" s="93" customFormat="1" ht="25.5" customHeight="1">
      <c r="A336" s="108"/>
      <c r="B336" s="117">
        <v>1101</v>
      </c>
      <c r="C336" s="115" t="s">
        <v>379</v>
      </c>
      <c r="D336" s="140">
        <v>3</v>
      </c>
      <c r="E336" s="111"/>
      <c r="F336" s="140"/>
      <c r="G336" s="111"/>
      <c r="H336" s="140"/>
      <c r="I336" s="111"/>
      <c r="J336" s="140"/>
      <c r="K336" s="111"/>
      <c r="L336" s="140"/>
      <c r="M336" s="111">
        <v>501</v>
      </c>
      <c r="N336" s="152">
        <v>0</v>
      </c>
      <c r="O336" s="111"/>
      <c r="P336" s="140"/>
      <c r="Q336" s="137">
        <f t="shared" si="5"/>
        <v>0</v>
      </c>
    </row>
    <row r="337" spans="1:17" s="93" customFormat="1" ht="25.5" customHeight="1">
      <c r="A337" s="108"/>
      <c r="B337" s="117">
        <v>1102</v>
      </c>
      <c r="C337" s="115" t="s">
        <v>239</v>
      </c>
      <c r="D337" s="140">
        <v>3</v>
      </c>
      <c r="E337" s="111"/>
      <c r="F337" s="140"/>
      <c r="G337" s="111"/>
      <c r="H337" s="140"/>
      <c r="I337" s="111"/>
      <c r="J337" s="140"/>
      <c r="K337" s="111"/>
      <c r="L337" s="140"/>
      <c r="M337" s="111">
        <v>599</v>
      </c>
      <c r="N337" s="152">
        <v>0</v>
      </c>
      <c r="O337" s="111"/>
      <c r="P337" s="140"/>
      <c r="Q337" s="137">
        <f t="shared" si="5"/>
        <v>0</v>
      </c>
    </row>
    <row r="338" spans="1:17" s="93" customFormat="1" ht="25.5" customHeight="1">
      <c r="A338" s="108"/>
      <c r="B338" s="117">
        <v>1103</v>
      </c>
      <c r="C338" s="115" t="s">
        <v>378</v>
      </c>
      <c r="D338" s="140">
        <v>3</v>
      </c>
      <c r="E338" s="111"/>
      <c r="F338" s="140"/>
      <c r="G338" s="111"/>
      <c r="H338" s="140"/>
      <c r="I338" s="111"/>
      <c r="J338" s="140"/>
      <c r="K338" s="111"/>
      <c r="L338" s="140"/>
      <c r="M338" s="111">
        <v>502</v>
      </c>
      <c r="N338" s="152">
        <v>6249999</v>
      </c>
      <c r="O338" s="111"/>
      <c r="P338" s="140"/>
      <c r="Q338" s="137">
        <f t="shared" si="5"/>
        <v>6249999</v>
      </c>
    </row>
    <row r="339" spans="1:17" s="93" customFormat="1" ht="25.5" customHeight="1">
      <c r="A339" s="108"/>
      <c r="B339" s="117">
        <v>1104</v>
      </c>
      <c r="C339" s="115" t="s">
        <v>377</v>
      </c>
      <c r="D339" s="140">
        <v>3</v>
      </c>
      <c r="E339" s="111"/>
      <c r="F339" s="140"/>
      <c r="G339" s="111"/>
      <c r="H339" s="140"/>
      <c r="I339" s="111"/>
      <c r="J339" s="140"/>
      <c r="K339" s="111"/>
      <c r="L339" s="140"/>
      <c r="M339" s="111">
        <v>503</v>
      </c>
      <c r="N339" s="152">
        <v>0</v>
      </c>
      <c r="O339" s="111"/>
      <c r="P339" s="140"/>
      <c r="Q339" s="137">
        <f t="shared" si="5"/>
        <v>0</v>
      </c>
    </row>
    <row r="340" spans="1:17" s="95" customFormat="1" ht="25.5" customHeight="1">
      <c r="A340" s="123">
        <v>2</v>
      </c>
      <c r="B340" s="120"/>
      <c r="C340" s="122" t="s">
        <v>1171</v>
      </c>
      <c r="D340" s="141"/>
      <c r="E340" s="121"/>
      <c r="F340" s="141"/>
      <c r="G340" s="121"/>
      <c r="H340" s="141"/>
      <c r="I340" s="121"/>
      <c r="J340" s="141"/>
      <c r="K340" s="121"/>
      <c r="L340" s="141"/>
      <c r="M340" s="121"/>
      <c r="N340" s="141"/>
      <c r="O340" s="121"/>
      <c r="P340" s="141"/>
      <c r="Q340" s="147">
        <f t="shared" si="5"/>
        <v>0</v>
      </c>
    </row>
    <row r="341" spans="1:17" s="283" customFormat="1" ht="25.5" customHeight="1">
      <c r="A341" s="538" t="s">
        <v>1178</v>
      </c>
      <c r="B341" s="538"/>
      <c r="C341" s="538"/>
      <c r="D341" s="282"/>
      <c r="E341" s="536">
        <f>F4+F57+F63+F68+F210+F260+F290+F294+F310+F333</f>
        <v>34925195</v>
      </c>
      <c r="F341" s="537"/>
      <c r="G341" s="536">
        <f>H4+H57+H63+H68+H210+H260+H290+H294+H310+H333</f>
        <v>14386296</v>
      </c>
      <c r="H341" s="537"/>
      <c r="I341" s="536">
        <f>J4+J57+J63+J68+J210+J260+J290+J294+J310+J333</f>
        <v>1157473</v>
      </c>
      <c r="J341" s="537"/>
      <c r="K341" s="536">
        <f>L4+L57+L63+L68+L210+L260+L290+L294+L310+L333</f>
        <v>1450000</v>
      </c>
      <c r="L341" s="537"/>
      <c r="M341" s="536">
        <f>N4+N57+N63+N68+N210+N260+N290+N294+N310+N333</f>
        <v>6249999</v>
      </c>
      <c r="N341" s="537"/>
      <c r="O341" s="536">
        <f>P4+P57+P63+P68+P210+P260+P290+P294+P310+P333</f>
        <v>7789912</v>
      </c>
      <c r="P341" s="537"/>
      <c r="Q341" s="282">
        <f>Q4+Q57+Q63+Q68+Q210+Q260+Q290+Q294+Q310+Q333</f>
        <v>65958875</v>
      </c>
    </row>
    <row r="342" spans="1:17" s="1" customFormat="1" hidden="1">
      <c r="A342" s="88"/>
      <c r="B342" s="90"/>
      <c r="C342" s="91"/>
      <c r="D342" s="252"/>
      <c r="F342" s="145"/>
      <c r="H342" s="145"/>
      <c r="J342" s="145"/>
      <c r="L342" s="145"/>
      <c r="N342" s="145"/>
      <c r="P342" s="145"/>
      <c r="Q342" s="145"/>
    </row>
    <row r="343" spans="1:17" s="1" customFormat="1" hidden="1">
      <c r="A343" s="88"/>
      <c r="B343" s="90"/>
      <c r="C343" s="91"/>
      <c r="D343" s="252"/>
      <c r="F343" s="145"/>
      <c r="H343" s="145"/>
      <c r="J343" s="145"/>
      <c r="L343" s="145"/>
      <c r="N343" s="145"/>
      <c r="P343" s="145"/>
      <c r="Q343" s="145"/>
    </row>
    <row r="344" spans="1:17" s="1" customFormat="1" hidden="1">
      <c r="A344" s="88"/>
      <c r="B344" s="90"/>
      <c r="C344" s="91"/>
      <c r="D344" s="252"/>
      <c r="F344" s="145"/>
      <c r="H344" s="145"/>
      <c r="J344" s="145"/>
      <c r="L344" s="145"/>
      <c r="N344" s="145"/>
      <c r="P344" s="145"/>
      <c r="Q344" s="145"/>
    </row>
    <row r="345" spans="1:17" s="1" customFormat="1" hidden="1">
      <c r="A345" s="88"/>
      <c r="B345" s="90"/>
      <c r="C345" s="250" t="s">
        <v>1297</v>
      </c>
      <c r="D345" s="252"/>
      <c r="F345" s="145"/>
      <c r="H345" s="145"/>
      <c r="J345" s="145"/>
      <c r="L345" s="145"/>
      <c r="N345" s="145"/>
      <c r="P345" s="145"/>
      <c r="Q345" s="145"/>
    </row>
    <row r="346" spans="1:17" s="1" customFormat="1" hidden="1">
      <c r="B346" s="248">
        <v>1</v>
      </c>
      <c r="C346" s="246" t="s">
        <v>611</v>
      </c>
      <c r="D346" s="252">
        <f>Q4</f>
        <v>3315400</v>
      </c>
      <c r="E346" s="251">
        <f t="shared" ref="E346:E355" si="6">D346/$D$356</f>
        <v>5.0264653543590609E-2</v>
      </c>
      <c r="H346" s="385">
        <v>11100</v>
      </c>
      <c r="J346" s="145">
        <f>F6</f>
        <v>65400</v>
      </c>
      <c r="L346" s="145"/>
      <c r="N346" s="145"/>
      <c r="P346" s="145"/>
      <c r="Q346" s="145"/>
    </row>
    <row r="347" spans="1:17" s="1" customFormat="1" hidden="1">
      <c r="B347" s="248">
        <v>2</v>
      </c>
      <c r="C347" s="246" t="s">
        <v>583</v>
      </c>
      <c r="D347" s="252">
        <f>Q57</f>
        <v>0</v>
      </c>
      <c r="E347" s="251">
        <f t="shared" si="6"/>
        <v>0</v>
      </c>
      <c r="H347" s="385">
        <v>12100</v>
      </c>
      <c r="J347" s="145">
        <f>F23</f>
        <v>2650000</v>
      </c>
      <c r="L347" s="145"/>
      <c r="N347" s="145"/>
      <c r="P347" s="145"/>
      <c r="Q347" s="145"/>
    </row>
    <row r="348" spans="1:17" s="1" customFormat="1" hidden="1">
      <c r="B348" s="248">
        <v>3</v>
      </c>
      <c r="C348" s="246" t="s">
        <v>578</v>
      </c>
      <c r="D348" s="252">
        <f>Q63</f>
        <v>0</v>
      </c>
      <c r="E348" s="251">
        <f t="shared" si="6"/>
        <v>0</v>
      </c>
      <c r="H348" s="385">
        <v>12200</v>
      </c>
      <c r="J348" s="145">
        <f>F26</f>
        <v>600000</v>
      </c>
      <c r="L348" s="145"/>
      <c r="N348" s="145"/>
      <c r="P348" s="145"/>
      <c r="Q348" s="145"/>
    </row>
    <row r="349" spans="1:17" s="1" customFormat="1" hidden="1">
      <c r="B349" s="248">
        <v>4</v>
      </c>
      <c r="C349" s="246" t="s">
        <v>570</v>
      </c>
      <c r="D349" s="252">
        <f>Q68</f>
        <v>4756770</v>
      </c>
      <c r="E349" s="251">
        <f t="shared" si="6"/>
        <v>7.2117209397522322E-2</v>
      </c>
      <c r="H349" s="385">
        <v>12300</v>
      </c>
      <c r="J349" s="145">
        <f>F31</f>
        <v>0</v>
      </c>
      <c r="L349" s="145"/>
      <c r="N349" s="145"/>
      <c r="P349" s="145"/>
      <c r="Q349" s="145"/>
    </row>
    <row r="350" spans="1:17" s="1" customFormat="1" hidden="1">
      <c r="B350" s="248">
        <v>5</v>
      </c>
      <c r="C350" s="246" t="s">
        <v>1159</v>
      </c>
      <c r="D350" s="252">
        <f>Q210</f>
        <v>3753500</v>
      </c>
      <c r="E350" s="251">
        <f t="shared" si="6"/>
        <v>5.6906671012809121E-2</v>
      </c>
      <c r="H350" s="385">
        <v>17100</v>
      </c>
      <c r="J350" s="145">
        <f>F40</f>
        <v>0</v>
      </c>
      <c r="L350" s="145"/>
      <c r="N350" s="145"/>
      <c r="P350" s="145"/>
      <c r="Q350" s="145"/>
    </row>
    <row r="351" spans="1:17" s="1" customFormat="1" hidden="1">
      <c r="B351" s="248">
        <v>6</v>
      </c>
      <c r="C351" s="246" t="s">
        <v>1161</v>
      </c>
      <c r="D351" s="252">
        <f>Q260</f>
        <v>11307901</v>
      </c>
      <c r="E351" s="251">
        <f t="shared" si="6"/>
        <v>0.1714386578000307</v>
      </c>
      <c r="H351" s="385">
        <v>43100</v>
      </c>
      <c r="J351" s="145">
        <f>F72</f>
        <v>5350</v>
      </c>
      <c r="L351" s="145"/>
      <c r="N351" s="145"/>
      <c r="P351" s="145"/>
      <c r="Q351" s="145"/>
    </row>
    <row r="352" spans="1:17" s="1" customFormat="1" hidden="1">
      <c r="B352" s="248">
        <v>7</v>
      </c>
      <c r="C352" s="246" t="s">
        <v>1245</v>
      </c>
      <c r="D352" s="252">
        <f>Q290</f>
        <v>0</v>
      </c>
      <c r="E352" s="251">
        <f t="shared" si="6"/>
        <v>0</v>
      </c>
      <c r="H352" s="385">
        <v>43200</v>
      </c>
      <c r="J352" s="145">
        <f>F76</f>
        <v>11000</v>
      </c>
      <c r="L352" s="145"/>
      <c r="N352" s="145"/>
      <c r="P352" s="145"/>
      <c r="Q352" s="145"/>
    </row>
    <row r="353" spans="1:17" s="1" customFormat="1" hidden="1">
      <c r="B353" s="248">
        <v>8</v>
      </c>
      <c r="C353" s="246" t="s">
        <v>263</v>
      </c>
      <c r="D353" s="252">
        <f>Q294</f>
        <v>36575305</v>
      </c>
      <c r="E353" s="251">
        <f t="shared" si="6"/>
        <v>0.55451681066422065</v>
      </c>
      <c r="H353" s="385">
        <v>44100</v>
      </c>
      <c r="J353" s="145">
        <f>F142</f>
        <v>227650</v>
      </c>
      <c r="L353" s="145"/>
      <c r="N353" s="145"/>
      <c r="P353" s="145"/>
      <c r="Q353" s="145"/>
    </row>
    <row r="354" spans="1:17" s="1" customFormat="1" hidden="1">
      <c r="B354" s="248">
        <v>9</v>
      </c>
      <c r="C354" s="246" t="s">
        <v>361</v>
      </c>
      <c r="D354" s="252">
        <f>Q310</f>
        <v>0</v>
      </c>
      <c r="E354" s="251">
        <f t="shared" si="6"/>
        <v>0</v>
      </c>
      <c r="H354" s="385">
        <v>44200</v>
      </c>
      <c r="J354" s="145">
        <f>F160</f>
        <v>62390</v>
      </c>
      <c r="L354" s="145"/>
      <c r="N354" s="145"/>
      <c r="P354" s="145"/>
      <c r="Q354" s="145"/>
    </row>
    <row r="355" spans="1:17" s="1" customFormat="1" hidden="1">
      <c r="B355" s="248">
        <v>0</v>
      </c>
      <c r="C355" s="246" t="s">
        <v>1169</v>
      </c>
      <c r="D355" s="252">
        <f>Q333</f>
        <v>6249999</v>
      </c>
      <c r="E355" s="251">
        <f t="shared" si="6"/>
        <v>9.4755997581826554E-2</v>
      </c>
      <c r="H355" s="385">
        <v>44300</v>
      </c>
      <c r="J355" s="145">
        <f>F171</f>
        <v>61185</v>
      </c>
      <c r="L355" s="145"/>
      <c r="N355" s="145"/>
      <c r="P355" s="145"/>
      <c r="Q355" s="145"/>
    </row>
    <row r="356" spans="1:17" s="1" customFormat="1" hidden="1">
      <c r="B356" s="248"/>
      <c r="C356" s="246"/>
      <c r="D356" s="252">
        <f>SUM(D346:D355)</f>
        <v>65958875</v>
      </c>
      <c r="E356" s="251">
        <f>SUM(E346:E355)</f>
        <v>0.99999999999999989</v>
      </c>
      <c r="H356" s="385">
        <v>45100</v>
      </c>
      <c r="J356" s="145">
        <f>F197</f>
        <v>0</v>
      </c>
      <c r="L356" s="145"/>
      <c r="N356" s="145"/>
      <c r="P356" s="145"/>
      <c r="Q356" s="145"/>
    </row>
    <row r="357" spans="1:17" s="1" customFormat="1" hidden="1">
      <c r="A357" s="88"/>
      <c r="B357" s="90"/>
      <c r="C357" s="91"/>
      <c r="D357" s="252"/>
      <c r="E357" s="251"/>
      <c r="F357" s="145"/>
      <c r="H357" s="385">
        <v>61100</v>
      </c>
      <c r="J357" s="145">
        <f>F262</f>
        <v>130728</v>
      </c>
      <c r="L357" s="145"/>
      <c r="N357" s="145"/>
      <c r="P357" s="145"/>
      <c r="Q357" s="145"/>
    </row>
    <row r="358" spans="1:17" s="1" customFormat="1" hidden="1">
      <c r="A358" s="88"/>
      <c r="B358" s="90"/>
      <c r="C358" s="250" t="s">
        <v>1298</v>
      </c>
      <c r="D358" s="252"/>
      <c r="E358" s="251"/>
      <c r="F358" s="145"/>
      <c r="H358" s="385">
        <v>81100</v>
      </c>
      <c r="J358" s="145">
        <f>F296</f>
        <v>22189009</v>
      </c>
      <c r="L358" s="145"/>
      <c r="N358" s="145"/>
      <c r="P358" s="145"/>
      <c r="Q358" s="145"/>
    </row>
    <row r="359" spans="1:17" s="1" customFormat="1" hidden="1">
      <c r="A359" s="88"/>
      <c r="B359" s="248">
        <v>1</v>
      </c>
      <c r="C359" s="246" t="s">
        <v>611</v>
      </c>
      <c r="D359" s="252">
        <f>SUM(F7:F21)+SUM(F24:F25)+SUM(F27:F30)+SUM(F32:F34)+SUM(F55:F56)</f>
        <v>3315400</v>
      </c>
      <c r="E359" s="251">
        <f>D359/$D$366</f>
        <v>5.0264653543590609E-2</v>
      </c>
      <c r="F359" s="145"/>
      <c r="H359" s="385">
        <v>82100</v>
      </c>
      <c r="J359" s="145">
        <f>H300</f>
        <v>14386296</v>
      </c>
      <c r="L359" s="145"/>
      <c r="N359" s="145"/>
      <c r="P359" s="145"/>
      <c r="Q359" s="145"/>
    </row>
    <row r="360" spans="1:17" s="1" customFormat="1" hidden="1">
      <c r="A360" s="88"/>
      <c r="B360" s="248">
        <v>2</v>
      </c>
      <c r="C360" s="246" t="s">
        <v>1296</v>
      </c>
      <c r="D360" s="252">
        <f>SUM(F66:F67)</f>
        <v>0</v>
      </c>
      <c r="E360" s="251">
        <f t="shared" ref="E360:E365" si="7">D360/$D$366</f>
        <v>0</v>
      </c>
      <c r="F360" s="145"/>
      <c r="H360" s="145"/>
      <c r="J360" s="145"/>
      <c r="L360" s="145"/>
      <c r="N360" s="145"/>
      <c r="P360" s="145"/>
      <c r="Q360" s="145"/>
    </row>
    <row r="361" spans="1:17" s="1" customFormat="1" hidden="1">
      <c r="A361" s="88"/>
      <c r="B361" s="248">
        <v>3</v>
      </c>
      <c r="C361" s="246" t="s">
        <v>570</v>
      </c>
      <c r="D361" s="252">
        <f>SUM(F73:F75)+SUM(F77:F80)+SUM(F82:F87)+SUM(F89:F98)+SUM(F110:F112)+SUM(F114:F127)+SUM(F129:F134)+SUM(F136:F140)+SUM(F143:F159)+SUM(F161:F170)+SUM(F172:F184)+SUM(F186:F195)+SUM(F100:F108)</f>
        <v>4756770</v>
      </c>
      <c r="E361" s="251">
        <f t="shared" si="7"/>
        <v>7.2117209397522322E-2</v>
      </c>
      <c r="F361" s="145"/>
      <c r="H361" s="145"/>
      <c r="J361" s="145"/>
      <c r="L361" s="145"/>
      <c r="N361" s="145"/>
      <c r="P361" s="145"/>
      <c r="Q361" s="145"/>
    </row>
    <row r="362" spans="1:17" s="1" customFormat="1" hidden="1">
      <c r="A362" s="88"/>
      <c r="B362" s="248">
        <v>4</v>
      </c>
      <c r="C362" s="246" t="s">
        <v>1159</v>
      </c>
      <c r="D362" s="252">
        <f>SUM(F213:F222)+SUM(F224:F227)+SUM(F229:F237)+SUM(F239:F240)+SUM(F242:F257)</f>
        <v>3753500</v>
      </c>
      <c r="E362" s="251">
        <f t="shared" si="7"/>
        <v>5.6906671012809121E-2</v>
      </c>
      <c r="F362" s="145"/>
      <c r="H362" s="146"/>
      <c r="I362"/>
      <c r="J362" s="146"/>
      <c r="L362" s="145"/>
      <c r="N362" s="145"/>
      <c r="P362" s="145"/>
      <c r="Q362" s="145"/>
    </row>
    <row r="363" spans="1:17" hidden="1">
      <c r="B363" s="247">
        <v>5</v>
      </c>
      <c r="C363" s="92" t="s">
        <v>1161</v>
      </c>
      <c r="D363" s="253">
        <f>F41+F43+F44+F46+F48+F49+F50+F52+F55+F56+F198+F200+F201+F203+F205+F206+F207+F209+F263+F264+F265+F266+F267+F268+F269+F270+F271+F272+F274+F275+F277+F278+F279+F281+F282+F283+J281+L282+P281+P282+P283+P285+F287+P309+P315+P316+P317+P318+P321+P322+P324+P326+P330+P331+P332+N336+N337+N338+N339</f>
        <v>17557900</v>
      </c>
      <c r="E363" s="251">
        <f t="shared" si="7"/>
        <v>0.26619465538185727</v>
      </c>
    </row>
    <row r="364" spans="1:17" hidden="1">
      <c r="B364" s="247">
        <v>6</v>
      </c>
      <c r="C364" s="92" t="s">
        <v>264</v>
      </c>
      <c r="D364" s="253">
        <f>F297+F298</f>
        <v>22189009</v>
      </c>
      <c r="E364" s="251">
        <f t="shared" si="7"/>
        <v>0.33640672312861614</v>
      </c>
    </row>
    <row r="365" spans="1:17" hidden="1">
      <c r="B365" s="247">
        <v>7</v>
      </c>
      <c r="C365" s="92" t="s">
        <v>367</v>
      </c>
      <c r="D365" s="253">
        <f>SUM(H301:H306)</f>
        <v>14386296</v>
      </c>
      <c r="E365" s="251">
        <f t="shared" si="7"/>
        <v>0.21811008753560457</v>
      </c>
    </row>
    <row r="366" spans="1:17" hidden="1">
      <c r="D366" s="253">
        <f>SUM(D359:D365)</f>
        <v>65958875</v>
      </c>
      <c r="E366" s="254">
        <f>SUM(E359:E365)</f>
        <v>1</v>
      </c>
    </row>
    <row r="367" spans="1:17" hidden="1">
      <c r="C367" s="249" t="s">
        <v>1301</v>
      </c>
      <c r="E367" s="254"/>
    </row>
    <row r="368" spans="1:17" hidden="1">
      <c r="B368" s="247">
        <v>1</v>
      </c>
      <c r="C368" s="92" t="s">
        <v>1182</v>
      </c>
      <c r="D368" s="253">
        <f>SUMIF($D$4:$D$340,1,$Q$4:$Q$340)</f>
        <v>12619348</v>
      </c>
      <c r="E368" s="254">
        <f>D368/$D$371</f>
        <v>0.19132145598298941</v>
      </c>
    </row>
    <row r="369" spans="2:5" ht="26.25" hidden="1">
      <c r="B369" s="247">
        <v>2</v>
      </c>
      <c r="C369" s="92" t="s">
        <v>1183</v>
      </c>
      <c r="D369" s="253">
        <f>SUMIF($D$4:$D$340,2,$Q$4:$Q$340)</f>
        <v>47089528</v>
      </c>
      <c r="E369" s="254">
        <f>D369/$D$371</f>
        <v>0.71392254643518405</v>
      </c>
    </row>
    <row r="370" spans="2:5" hidden="1">
      <c r="B370" s="247">
        <v>3</v>
      </c>
      <c r="C370" s="92" t="s">
        <v>1184</v>
      </c>
      <c r="D370" s="253">
        <f>SUMIF($D$4:$D$340,3,$Q$4:$Q$340)</f>
        <v>6249999</v>
      </c>
      <c r="E370" s="254">
        <f>D370/$D$371</f>
        <v>9.4755997581826554E-2</v>
      </c>
    </row>
    <row r="371" spans="2:5" hidden="1">
      <c r="D371" s="253">
        <f>SUM(D368:D370)</f>
        <v>65958875</v>
      </c>
      <c r="E371" s="254">
        <f>SUM(E368:E370)</f>
        <v>1</v>
      </c>
    </row>
    <row r="372" spans="2:5" hidden="1">
      <c r="C372" s="249" t="s">
        <v>1302</v>
      </c>
      <c r="E372" s="254"/>
    </row>
    <row r="373" spans="2:5" hidden="1">
      <c r="B373" s="247">
        <v>100</v>
      </c>
      <c r="C373" s="92" t="s">
        <v>741</v>
      </c>
      <c r="D373" s="253">
        <f>SUM(D374:D380)</f>
        <v>34925195</v>
      </c>
      <c r="E373" s="254">
        <f>D373/$D$449</f>
        <v>0.52949955559430029</v>
      </c>
    </row>
    <row r="374" spans="2:5" hidden="1">
      <c r="B374" s="247">
        <v>101</v>
      </c>
      <c r="C374" s="92" t="s">
        <v>876</v>
      </c>
      <c r="D374" s="253">
        <f>SUMIF($E$4:$E$340,B374,$F$4:$F$340)</f>
        <v>34161447</v>
      </c>
      <c r="E374" s="254"/>
    </row>
    <row r="375" spans="2:5" hidden="1">
      <c r="B375" s="247">
        <v>102</v>
      </c>
      <c r="C375" s="92" t="s">
        <v>545</v>
      </c>
      <c r="D375" s="253">
        <f t="shared" ref="D375:D379" si="8">SUMIF($E$4:$E$340,B375,$F$4:$F$340)</f>
        <v>560400</v>
      </c>
      <c r="E375" s="254"/>
    </row>
    <row r="376" spans="2:5" hidden="1">
      <c r="B376" s="247">
        <v>103</v>
      </c>
      <c r="C376" s="92" t="s">
        <v>644</v>
      </c>
      <c r="D376" s="253">
        <f t="shared" si="8"/>
        <v>84060</v>
      </c>
      <c r="E376" s="254"/>
    </row>
    <row r="377" spans="2:5" hidden="1">
      <c r="B377" s="247">
        <v>104</v>
      </c>
      <c r="C377" s="92" t="s">
        <v>952</v>
      </c>
      <c r="D377" s="253">
        <f t="shared" si="8"/>
        <v>0</v>
      </c>
      <c r="E377" s="254"/>
    </row>
    <row r="378" spans="2:5" hidden="1">
      <c r="B378" s="247">
        <v>105</v>
      </c>
      <c r="C378" s="92" t="s">
        <v>953</v>
      </c>
      <c r="D378" s="253">
        <f t="shared" si="8"/>
        <v>0</v>
      </c>
      <c r="E378" s="254"/>
    </row>
    <row r="379" spans="2:5" hidden="1">
      <c r="B379" s="247">
        <v>106</v>
      </c>
      <c r="C379" s="92" t="s">
        <v>923</v>
      </c>
      <c r="D379" s="253">
        <f t="shared" si="8"/>
        <v>116838</v>
      </c>
      <c r="E379" s="254"/>
    </row>
    <row r="380" spans="2:5" hidden="1">
      <c r="B380" s="247">
        <v>199</v>
      </c>
      <c r="C380" s="92" t="s">
        <v>742</v>
      </c>
      <c r="D380" s="253">
        <f>SUMIF($E$4:$E$340,B380,$F$4:$F$340)</f>
        <v>2450</v>
      </c>
      <c r="E380" s="254"/>
    </row>
    <row r="381" spans="2:5" hidden="1">
      <c r="B381" s="247">
        <v>200</v>
      </c>
      <c r="C381" s="92" t="s">
        <v>367</v>
      </c>
      <c r="D381" s="253">
        <f>SUM(D382:D409)</f>
        <v>14386296</v>
      </c>
      <c r="E381" s="254">
        <f>D381/$D$449</f>
        <v>0.21811008753560457</v>
      </c>
    </row>
    <row r="382" spans="2:5" hidden="1">
      <c r="B382" s="247">
        <v>201</v>
      </c>
      <c r="C382" s="92" t="s">
        <v>924</v>
      </c>
      <c r="D382" s="253">
        <f>SUMIF($G$4:$G$340,B382,$H$4:$H$340)</f>
        <v>0</v>
      </c>
      <c r="E382" s="254"/>
    </row>
    <row r="383" spans="2:5" hidden="1">
      <c r="B383" s="247">
        <v>202</v>
      </c>
      <c r="C383" s="92" t="s">
        <v>925</v>
      </c>
      <c r="D383" s="253">
        <f t="shared" ref="D383:D409" si="9">SUMIF($G$4:$G$340,B383,$H$4:$H$340)</f>
        <v>0</v>
      </c>
      <c r="E383" s="254"/>
    </row>
    <row r="384" spans="2:5" hidden="1">
      <c r="B384" s="247">
        <v>203</v>
      </c>
      <c r="C384" s="92" t="s">
        <v>926</v>
      </c>
      <c r="D384" s="253">
        <f t="shared" si="9"/>
        <v>0</v>
      </c>
      <c r="E384" s="254"/>
    </row>
    <row r="385" spans="2:5" hidden="1">
      <c r="B385" s="247">
        <v>204</v>
      </c>
      <c r="C385" s="92" t="s">
        <v>927</v>
      </c>
      <c r="D385" s="253">
        <f t="shared" si="9"/>
        <v>0</v>
      </c>
      <c r="E385" s="254"/>
    </row>
    <row r="386" spans="2:5" hidden="1">
      <c r="B386" s="247">
        <v>205</v>
      </c>
      <c r="C386" s="92" t="s">
        <v>928</v>
      </c>
      <c r="D386" s="253">
        <f t="shared" si="9"/>
        <v>0</v>
      </c>
      <c r="E386" s="254"/>
    </row>
    <row r="387" spans="2:5" hidden="1">
      <c r="B387" s="247">
        <v>206</v>
      </c>
      <c r="C387" s="92" t="s">
        <v>929</v>
      </c>
      <c r="D387" s="253">
        <f t="shared" si="9"/>
        <v>0</v>
      </c>
      <c r="E387" s="254"/>
    </row>
    <row r="388" spans="2:5" hidden="1">
      <c r="B388" s="247">
        <v>207</v>
      </c>
      <c r="C388" s="92" t="s">
        <v>930</v>
      </c>
      <c r="D388" s="253">
        <f t="shared" si="9"/>
        <v>0</v>
      </c>
      <c r="E388" s="254"/>
    </row>
    <row r="389" spans="2:5" hidden="1">
      <c r="B389" s="247">
        <v>208</v>
      </c>
      <c r="C389" s="92" t="s">
        <v>931</v>
      </c>
      <c r="D389" s="253">
        <f t="shared" si="9"/>
        <v>0</v>
      </c>
      <c r="E389" s="254"/>
    </row>
    <row r="390" spans="2:5" hidden="1">
      <c r="B390" s="247">
        <v>209</v>
      </c>
      <c r="C390" s="92" t="s">
        <v>932</v>
      </c>
      <c r="D390" s="253">
        <f t="shared" si="9"/>
        <v>0</v>
      </c>
      <c r="E390" s="254"/>
    </row>
    <row r="391" spans="2:5" hidden="1">
      <c r="B391" s="247">
        <v>210</v>
      </c>
      <c r="C391" s="92" t="s">
        <v>933</v>
      </c>
      <c r="D391" s="253">
        <f t="shared" si="9"/>
        <v>0</v>
      </c>
      <c r="E391" s="254"/>
    </row>
    <row r="392" spans="2:5" hidden="1">
      <c r="B392" s="247">
        <v>211</v>
      </c>
      <c r="C392" s="92" t="s">
        <v>934</v>
      </c>
      <c r="D392" s="253">
        <f t="shared" si="9"/>
        <v>0</v>
      </c>
      <c r="E392" s="254"/>
    </row>
    <row r="393" spans="2:5" hidden="1">
      <c r="B393" s="247">
        <v>212</v>
      </c>
      <c r="C393" s="92" t="s">
        <v>936</v>
      </c>
      <c r="D393" s="253">
        <f t="shared" si="9"/>
        <v>0</v>
      </c>
      <c r="E393" s="254"/>
    </row>
    <row r="394" spans="2:5" hidden="1">
      <c r="B394" s="247">
        <v>213</v>
      </c>
      <c r="C394" s="92" t="s">
        <v>937</v>
      </c>
      <c r="D394" s="253">
        <f t="shared" si="9"/>
        <v>0</v>
      </c>
      <c r="E394" s="254"/>
    </row>
    <row r="395" spans="2:5" hidden="1">
      <c r="B395" s="247">
        <v>214</v>
      </c>
      <c r="C395" s="92" t="s">
        <v>935</v>
      </c>
      <c r="D395" s="253">
        <f t="shared" si="9"/>
        <v>0</v>
      </c>
      <c r="E395" s="254"/>
    </row>
    <row r="396" spans="2:5" hidden="1">
      <c r="B396" s="247">
        <v>215</v>
      </c>
      <c r="C396" s="92" t="s">
        <v>938</v>
      </c>
      <c r="D396" s="253">
        <f t="shared" si="9"/>
        <v>0</v>
      </c>
      <c r="E396" s="254"/>
    </row>
    <row r="397" spans="2:5" hidden="1">
      <c r="B397" s="247">
        <v>216</v>
      </c>
      <c r="C397" s="92" t="s">
        <v>939</v>
      </c>
      <c r="D397" s="253">
        <f t="shared" si="9"/>
        <v>0</v>
      </c>
      <c r="E397" s="254"/>
    </row>
    <row r="398" spans="2:5" hidden="1">
      <c r="B398" s="247">
        <v>217</v>
      </c>
      <c r="C398" s="92" t="s">
        <v>940</v>
      </c>
      <c r="D398" s="253">
        <f t="shared" si="9"/>
        <v>0</v>
      </c>
      <c r="E398" s="254"/>
    </row>
    <row r="399" spans="2:5" hidden="1">
      <c r="B399" s="247">
        <v>218</v>
      </c>
      <c r="C399" s="92" t="s">
        <v>941</v>
      </c>
      <c r="D399" s="253">
        <f t="shared" si="9"/>
        <v>0</v>
      </c>
      <c r="E399" s="254"/>
    </row>
    <row r="400" spans="2:5" hidden="1">
      <c r="B400" s="247">
        <v>219</v>
      </c>
      <c r="C400" s="92" t="s">
        <v>942</v>
      </c>
      <c r="D400" s="253">
        <f t="shared" si="9"/>
        <v>0</v>
      </c>
      <c r="E400" s="254"/>
    </row>
    <row r="401" spans="2:5" hidden="1">
      <c r="B401" s="247">
        <v>220</v>
      </c>
      <c r="C401" s="92" t="s">
        <v>943</v>
      </c>
      <c r="D401" s="253">
        <f t="shared" si="9"/>
        <v>0</v>
      </c>
      <c r="E401" s="254"/>
    </row>
    <row r="402" spans="2:5" hidden="1">
      <c r="B402" s="247">
        <v>221</v>
      </c>
      <c r="C402" s="92" t="s">
        <v>944</v>
      </c>
      <c r="D402" s="253">
        <f t="shared" si="9"/>
        <v>0</v>
      </c>
      <c r="E402" s="254"/>
    </row>
    <row r="403" spans="2:5" hidden="1">
      <c r="B403" s="247">
        <v>222</v>
      </c>
      <c r="C403" s="92" t="s">
        <v>945</v>
      </c>
      <c r="D403" s="253">
        <f t="shared" si="9"/>
        <v>0</v>
      </c>
      <c r="E403" s="254"/>
    </row>
    <row r="404" spans="2:5" hidden="1">
      <c r="B404" s="247">
        <v>223</v>
      </c>
      <c r="C404" s="92" t="s">
        <v>946</v>
      </c>
      <c r="D404" s="253">
        <f t="shared" si="9"/>
        <v>0</v>
      </c>
      <c r="E404" s="254"/>
    </row>
    <row r="405" spans="2:5" hidden="1">
      <c r="B405" s="247">
        <v>224</v>
      </c>
      <c r="C405" s="92" t="s">
        <v>947</v>
      </c>
      <c r="D405" s="253">
        <f t="shared" si="9"/>
        <v>0</v>
      </c>
      <c r="E405" s="254"/>
    </row>
    <row r="406" spans="2:5" hidden="1">
      <c r="B406" s="247">
        <v>225</v>
      </c>
      <c r="C406" s="92" t="s">
        <v>948</v>
      </c>
      <c r="D406" s="253">
        <f t="shared" si="9"/>
        <v>0</v>
      </c>
      <c r="E406" s="254"/>
    </row>
    <row r="407" spans="2:5" hidden="1">
      <c r="B407" s="247">
        <v>226</v>
      </c>
      <c r="C407" s="92" t="s">
        <v>949</v>
      </c>
      <c r="D407" s="253">
        <f t="shared" si="9"/>
        <v>0</v>
      </c>
      <c r="E407" s="254"/>
    </row>
    <row r="408" spans="2:5" hidden="1">
      <c r="B408" s="247">
        <v>227</v>
      </c>
      <c r="C408" s="92" t="s">
        <v>950</v>
      </c>
      <c r="D408" s="253">
        <f t="shared" si="9"/>
        <v>4149226</v>
      </c>
      <c r="E408" s="254"/>
    </row>
    <row r="409" spans="2:5" hidden="1">
      <c r="B409" s="247">
        <v>228</v>
      </c>
      <c r="C409" s="92" t="s">
        <v>951</v>
      </c>
      <c r="D409" s="253">
        <f t="shared" si="9"/>
        <v>10237070</v>
      </c>
      <c r="E409" s="254"/>
    </row>
    <row r="410" spans="2:5" hidden="1">
      <c r="B410" s="247">
        <v>300</v>
      </c>
      <c r="C410" s="92" t="s">
        <v>743</v>
      </c>
      <c r="D410" s="253">
        <f>SUM(D411:D428)</f>
        <v>1157473</v>
      </c>
      <c r="E410" s="254">
        <f>D410/$D$449</f>
        <v>1.7548404213989399E-2</v>
      </c>
    </row>
    <row r="411" spans="2:5" hidden="1">
      <c r="B411" s="247">
        <v>301</v>
      </c>
      <c r="C411" s="92" t="s">
        <v>954</v>
      </c>
      <c r="D411" s="253">
        <f>SUMIF($I$4:$I$340,B411,$J$4:$J$340)</f>
        <v>0</v>
      </c>
      <c r="E411" s="254"/>
    </row>
    <row r="412" spans="2:5" hidden="1">
      <c r="B412" s="247">
        <v>302</v>
      </c>
      <c r="C412" s="92" t="s">
        <v>955</v>
      </c>
      <c r="D412" s="253">
        <f t="shared" ref="D412:D428" si="10">SUMIF($I$4:$I$340,B412,$J$4:$J$340)</f>
        <v>0</v>
      </c>
      <c r="E412" s="254"/>
    </row>
    <row r="413" spans="2:5" hidden="1">
      <c r="B413" s="247">
        <v>303</v>
      </c>
      <c r="C413" s="92" t="s">
        <v>956</v>
      </c>
      <c r="D413" s="253">
        <f t="shared" si="10"/>
        <v>0</v>
      </c>
      <c r="E413" s="254"/>
    </row>
    <row r="414" spans="2:5" hidden="1">
      <c r="B414" s="247">
        <v>304</v>
      </c>
      <c r="C414" s="92" t="s">
        <v>957</v>
      </c>
      <c r="D414" s="253">
        <f t="shared" si="10"/>
        <v>1157473</v>
      </c>
      <c r="E414" s="254"/>
    </row>
    <row r="415" spans="2:5" hidden="1">
      <c r="B415" s="247">
        <v>305</v>
      </c>
      <c r="C415" s="92" t="s">
        <v>958</v>
      </c>
      <c r="D415" s="253">
        <f t="shared" si="10"/>
        <v>0</v>
      </c>
      <c r="E415" s="254"/>
    </row>
    <row r="416" spans="2:5" hidden="1">
      <c r="B416" s="247">
        <v>306</v>
      </c>
      <c r="C416" s="92" t="s">
        <v>959</v>
      </c>
      <c r="D416" s="253">
        <f t="shared" si="10"/>
        <v>0</v>
      </c>
      <c r="E416" s="254"/>
    </row>
    <row r="417" spans="2:5" hidden="1">
      <c r="B417" s="247">
        <v>307</v>
      </c>
      <c r="C417" s="92" t="s">
        <v>960</v>
      </c>
      <c r="D417" s="253">
        <f t="shared" si="10"/>
        <v>0</v>
      </c>
      <c r="E417" s="254"/>
    </row>
    <row r="418" spans="2:5" hidden="1">
      <c r="B418" s="247">
        <v>308</v>
      </c>
      <c r="C418" s="92" t="s">
        <v>961</v>
      </c>
      <c r="D418" s="253">
        <f t="shared" si="10"/>
        <v>0</v>
      </c>
      <c r="E418" s="254"/>
    </row>
    <row r="419" spans="2:5" hidden="1">
      <c r="B419" s="247">
        <v>309</v>
      </c>
      <c r="C419" s="92" t="s">
        <v>962</v>
      </c>
      <c r="D419" s="253">
        <f t="shared" si="10"/>
        <v>0</v>
      </c>
      <c r="E419" s="254"/>
    </row>
    <row r="420" spans="2:5" hidden="1">
      <c r="B420" s="247">
        <v>310</v>
      </c>
      <c r="C420" s="92" t="s">
        <v>963</v>
      </c>
      <c r="D420" s="253">
        <f t="shared" si="10"/>
        <v>0</v>
      </c>
      <c r="E420" s="254"/>
    </row>
    <row r="421" spans="2:5" hidden="1">
      <c r="B421" s="247">
        <v>311</v>
      </c>
      <c r="C421" s="92" t="s">
        <v>964</v>
      </c>
      <c r="D421" s="253">
        <f t="shared" si="10"/>
        <v>0</v>
      </c>
      <c r="E421" s="254"/>
    </row>
    <row r="422" spans="2:5" hidden="1">
      <c r="B422" s="247">
        <v>312</v>
      </c>
      <c r="C422" s="92" t="s">
        <v>965</v>
      </c>
      <c r="D422" s="253">
        <f t="shared" si="10"/>
        <v>0</v>
      </c>
      <c r="E422" s="254"/>
    </row>
    <row r="423" spans="2:5" hidden="1">
      <c r="B423" s="247">
        <v>313</v>
      </c>
      <c r="C423" s="92" t="s">
        <v>966</v>
      </c>
      <c r="D423" s="253">
        <f t="shared" si="10"/>
        <v>0</v>
      </c>
      <c r="E423" s="254"/>
    </row>
    <row r="424" spans="2:5" hidden="1">
      <c r="B424" s="247">
        <v>314</v>
      </c>
      <c r="C424" s="92" t="s">
        <v>967</v>
      </c>
      <c r="D424" s="253">
        <f t="shared" si="10"/>
        <v>0</v>
      </c>
      <c r="E424" s="254"/>
    </row>
    <row r="425" spans="2:5" hidden="1">
      <c r="B425" s="247">
        <v>315</v>
      </c>
      <c r="C425" s="92" t="s">
        <v>968</v>
      </c>
      <c r="D425" s="253">
        <f t="shared" si="10"/>
        <v>0</v>
      </c>
      <c r="E425" s="254"/>
    </row>
    <row r="426" spans="2:5" hidden="1">
      <c r="B426" s="247">
        <v>316</v>
      </c>
      <c r="C426" s="92" t="s">
        <v>969</v>
      </c>
      <c r="D426" s="253">
        <f t="shared" si="10"/>
        <v>0</v>
      </c>
      <c r="E426" s="254"/>
    </row>
    <row r="427" spans="2:5" hidden="1">
      <c r="B427" s="247">
        <v>317</v>
      </c>
      <c r="C427" s="92" t="s">
        <v>970</v>
      </c>
      <c r="D427" s="253">
        <f t="shared" si="10"/>
        <v>0</v>
      </c>
      <c r="E427" s="254"/>
    </row>
    <row r="428" spans="2:5" hidden="1">
      <c r="B428" s="247">
        <v>399</v>
      </c>
      <c r="C428" s="92" t="s">
        <v>971</v>
      </c>
      <c r="D428" s="253">
        <f t="shared" si="10"/>
        <v>0</v>
      </c>
      <c r="E428" s="254"/>
    </row>
    <row r="429" spans="2:5" hidden="1">
      <c r="B429" s="247">
        <v>400</v>
      </c>
      <c r="C429" s="92" t="s">
        <v>744</v>
      </c>
      <c r="D429" s="253">
        <f>SUM(D430:D437)</f>
        <v>1450000</v>
      </c>
      <c r="E429" s="254">
        <f>D429/$D$449</f>
        <v>2.1983394956326955E-2</v>
      </c>
    </row>
    <row r="430" spans="2:5" hidden="1">
      <c r="B430" s="247">
        <v>401</v>
      </c>
      <c r="C430" s="92" t="s">
        <v>1145</v>
      </c>
      <c r="D430" s="253">
        <f>SUMIF($K$4:$K$340,B430,$L$4:$L$340)</f>
        <v>1450000</v>
      </c>
      <c r="E430" s="254"/>
    </row>
    <row r="431" spans="2:5" hidden="1">
      <c r="B431" s="247">
        <v>402</v>
      </c>
      <c r="C431" s="92" t="s">
        <v>1146</v>
      </c>
      <c r="D431" s="253">
        <f t="shared" ref="D431:D437" si="11">SUMIF($K$4:$K$340,B431,$L$4:$L$340)</f>
        <v>0</v>
      </c>
      <c r="E431" s="254"/>
    </row>
    <row r="432" spans="2:5" hidden="1">
      <c r="B432" s="247">
        <v>403</v>
      </c>
      <c r="C432" s="92" t="s">
        <v>1147</v>
      </c>
      <c r="D432" s="253">
        <f t="shared" si="11"/>
        <v>0</v>
      </c>
      <c r="E432" s="254"/>
    </row>
    <row r="433" spans="2:6" hidden="1">
      <c r="B433" s="247">
        <v>404</v>
      </c>
      <c r="C433" s="92" t="s">
        <v>1148</v>
      </c>
      <c r="D433" s="253">
        <f t="shared" si="11"/>
        <v>0</v>
      </c>
      <c r="E433" s="254"/>
    </row>
    <row r="434" spans="2:6" hidden="1">
      <c r="B434" s="247">
        <v>405</v>
      </c>
      <c r="C434" s="92" t="s">
        <v>1149</v>
      </c>
      <c r="D434" s="253">
        <f t="shared" si="11"/>
        <v>0</v>
      </c>
      <c r="E434" s="254"/>
    </row>
    <row r="435" spans="2:6" hidden="1">
      <c r="B435" s="247">
        <v>406</v>
      </c>
      <c r="C435" s="92" t="s">
        <v>1150</v>
      </c>
      <c r="D435" s="253">
        <f t="shared" si="11"/>
        <v>0</v>
      </c>
      <c r="E435" s="254"/>
    </row>
    <row r="436" spans="2:6" hidden="1">
      <c r="B436" s="247">
        <v>407</v>
      </c>
      <c r="C436" s="92" t="s">
        <v>1151</v>
      </c>
      <c r="D436" s="253">
        <f t="shared" si="11"/>
        <v>0</v>
      </c>
      <c r="E436" s="254"/>
    </row>
    <row r="437" spans="2:6" hidden="1">
      <c r="B437" s="247">
        <v>499</v>
      </c>
      <c r="C437" s="92" t="s">
        <v>1152</v>
      </c>
      <c r="D437" s="253">
        <f t="shared" si="11"/>
        <v>0</v>
      </c>
      <c r="E437" s="254"/>
    </row>
    <row r="438" spans="2:6" hidden="1">
      <c r="B438" s="247">
        <v>500</v>
      </c>
      <c r="C438" s="92" t="s">
        <v>745</v>
      </c>
      <c r="D438" s="253">
        <f>SUM(F439:F442)</f>
        <v>6249999</v>
      </c>
      <c r="E438" s="254">
        <f>D438/$D$449</f>
        <v>9.4755997581826554E-2</v>
      </c>
    </row>
    <row r="439" spans="2:6" hidden="1">
      <c r="B439" s="247">
        <v>501</v>
      </c>
      <c r="C439" s="92" t="s">
        <v>747</v>
      </c>
      <c r="E439" s="254"/>
      <c r="F439" s="253">
        <f>SUMIF($M$4:$M$340,B439,$N$4:$N$340)</f>
        <v>0</v>
      </c>
    </row>
    <row r="440" spans="2:6" hidden="1">
      <c r="B440" s="247">
        <v>502</v>
      </c>
      <c r="C440" s="92" t="s">
        <v>746</v>
      </c>
      <c r="E440" s="254"/>
      <c r="F440" s="253">
        <f t="shared" ref="F440:F442" si="12">SUMIF($M$4:$M$340,B440,$N$4:$N$340)</f>
        <v>6249999</v>
      </c>
    </row>
    <row r="441" spans="2:6" hidden="1">
      <c r="B441" s="247">
        <v>503</v>
      </c>
      <c r="C441" s="92" t="s">
        <v>748</v>
      </c>
      <c r="E441" s="254"/>
      <c r="F441" s="253">
        <f t="shared" si="12"/>
        <v>0</v>
      </c>
    </row>
    <row r="442" spans="2:6" hidden="1">
      <c r="B442" s="247">
        <v>599</v>
      </c>
      <c r="C442" s="92" t="s">
        <v>976</v>
      </c>
      <c r="E442" s="254"/>
      <c r="F442" s="253">
        <f t="shared" si="12"/>
        <v>0</v>
      </c>
    </row>
    <row r="443" spans="2:6" hidden="1">
      <c r="B443" s="247">
        <v>900</v>
      </c>
      <c r="C443" s="92" t="s">
        <v>749</v>
      </c>
      <c r="D443" s="253">
        <f>SUM(D444:D448)</f>
        <v>7789912</v>
      </c>
      <c r="E443" s="254">
        <f>D443/$D$449</f>
        <v>0.11810256011795228</v>
      </c>
    </row>
    <row r="444" spans="2:6" hidden="1">
      <c r="B444" s="247">
        <v>901</v>
      </c>
      <c r="C444" s="92" t="s">
        <v>972</v>
      </c>
      <c r="D444" s="253">
        <f>SUMIF($O$4:$O$340,B444,$P$4:$P$340)</f>
        <v>0</v>
      </c>
      <c r="E444" s="254"/>
    </row>
    <row r="445" spans="2:6" hidden="1">
      <c r="B445" s="247">
        <v>902</v>
      </c>
      <c r="C445" s="92" t="s">
        <v>973</v>
      </c>
      <c r="D445" s="253">
        <f t="shared" ref="D445:D448" si="13">SUMIF($O$4:$O$340,B445,$P$4:$P$340)</f>
        <v>0</v>
      </c>
      <c r="E445" s="254"/>
    </row>
    <row r="446" spans="2:6" hidden="1">
      <c r="B446" s="247">
        <v>903</v>
      </c>
      <c r="C446" s="92" t="s">
        <v>974</v>
      </c>
      <c r="D446" s="253">
        <f t="shared" si="13"/>
        <v>0</v>
      </c>
      <c r="E446" s="254"/>
    </row>
    <row r="447" spans="2:6" hidden="1">
      <c r="B447" s="247">
        <v>904</v>
      </c>
      <c r="C447" s="92" t="s">
        <v>975</v>
      </c>
      <c r="D447" s="253">
        <f t="shared" si="13"/>
        <v>0</v>
      </c>
      <c r="E447" s="254"/>
    </row>
    <row r="448" spans="2:6" hidden="1">
      <c r="B448" s="247">
        <v>999</v>
      </c>
      <c r="C448" s="92" t="s">
        <v>742</v>
      </c>
      <c r="D448" s="253">
        <f t="shared" si="13"/>
        <v>7789912</v>
      </c>
      <c r="E448" s="254"/>
    </row>
    <row r="449" spans="4:5" hidden="1">
      <c r="D449" s="253">
        <f>D443+D438+D429+D410+D381+D373</f>
        <v>65958875</v>
      </c>
      <c r="E449" s="254"/>
    </row>
  </sheetData>
  <sheetProtection password="CC49" sheet="1" objects="1" scenarios="1"/>
  <mergeCells count="24">
    <mergeCell ref="K341:L341"/>
    <mergeCell ref="M341:N341"/>
    <mergeCell ref="O341:P341"/>
    <mergeCell ref="I1:J1"/>
    <mergeCell ref="A341:C341"/>
    <mergeCell ref="E341:F341"/>
    <mergeCell ref="G341:H341"/>
    <mergeCell ref="I341:J341"/>
    <mergeCell ref="A1:A3"/>
    <mergeCell ref="K1:L1"/>
    <mergeCell ref="M1:N1"/>
    <mergeCell ref="O1:P1"/>
    <mergeCell ref="B1:B3"/>
    <mergeCell ref="C1:C3"/>
    <mergeCell ref="D1:D3"/>
    <mergeCell ref="Q1:Q3"/>
    <mergeCell ref="E3:F3"/>
    <mergeCell ref="G3:H3"/>
    <mergeCell ref="I3:J3"/>
    <mergeCell ref="K3:L3"/>
    <mergeCell ref="M3:N3"/>
    <mergeCell ref="O3:P3"/>
    <mergeCell ref="E1:F1"/>
    <mergeCell ref="G1:H1"/>
  </mergeCells>
  <conditionalFormatting sqref="F7:F21 F24:F25 F27:F30 F32:F34 F41 F43:F44 F46 F48:F50 F52 F55:F56 F66:F67 F73:F75 F77:F80 F82:F87 F89:F98 F100:F108 F110:F112 F114:F127 F129:F134 F136:F140 F143:F159 F161:F170 F172:F184 F186:F195 F198 F200:F201 F203 F205:F207 F209 F213:F222 F224:F227 F229:F237 F239:F240 F242:F257 F263:F272 F274:F275 F277:F279 P285 F287 P287 F297:F298 H301:H306 P315:P318 P324 P326 P330:P332 N336:N339 E281:F283 I281:J281 K282:L282 O281:P283 O309:P309 O321:P322">
    <cfRule type="containsBlanks" dxfId="1998" priority="60">
      <formula>LEN(TRIM(E7))=0</formula>
    </cfRule>
  </conditionalFormatting>
  <dataValidations count="10">
    <dataValidation type="whole" errorStyle="warning" operator="greaterThan" allowBlank="1" showInputMessage="1" showErrorMessage="1" errorTitle="IMPORTANTE" error="Se recomienda leer las instrucciones antes de inciar con el llenado del presupuesto por objeto del gasto" sqref="C1:C3">
      <formula1>0</formula1>
    </dataValidation>
    <dataValidation type="list" allowBlank="1" showInputMessage="1" showErrorMessage="1" sqref="E281">
      <formula1>$T$281</formula1>
    </dataValidation>
    <dataValidation type="list" allowBlank="1" showInputMessage="1" showErrorMessage="1" sqref="E282">
      <formula1>$T$282</formula1>
    </dataValidation>
    <dataValidation type="list" allowBlank="1" showInputMessage="1" showErrorMessage="1" sqref="E283">
      <formula1>$T$283</formula1>
    </dataValidation>
    <dataValidation type="list" allowBlank="1" showInputMessage="1" showErrorMessage="1" sqref="I281">
      <formula1>$T$285:$T$302</formula1>
    </dataValidation>
    <dataValidation type="list" allowBlank="1" showInputMessage="1" showErrorMessage="1" sqref="K282">
      <formula1>$T$304:$T$311</formula1>
    </dataValidation>
    <dataValidation type="list" allowBlank="1" showInputMessage="1" showErrorMessage="1" sqref="O281:O283">
      <formula1>$T$313:$T$316</formula1>
    </dataValidation>
    <dataValidation type="list" allowBlank="1" showInputMessage="1" showErrorMessage="1" sqref="O309">
      <formula1>$T$318:$T$319</formula1>
    </dataValidation>
    <dataValidation type="list" allowBlank="1" showInputMessage="1" showErrorMessage="1" sqref="O321:O322">
      <formula1>$T$321:$T$323</formula1>
    </dataValidation>
    <dataValidation type="whole" operator="greaterThanOrEqual" allowBlank="1" showInputMessage="1" showErrorMessage="1" sqref="F7:F21 F24:F25 F27:F30 F32:F34 F41 F43:F44 F46 F48:F50 F52 F55:F56 F66:F67 F73:F75 F77:F80 F82:F87 F89:F98 F100:F108 F110:F112 F114:F127 F129:F134 F136:F140 F143:F159 F161:F170 F172:F184 F186:F195 F198 F200:F201 F203 F205:F207 F209 F213:F222 F224:F227 F229:F237 F239:F240 F242:F257 F263:F272 F274:F275 F277:F279 F281:F283 J281 L282 P281:P283 P285 F287 P287 F297:F298 H301:H306 P309 P315:P318 P321:P322 P324 P326 P330:P332 N336:N339">
      <formula1>0</formula1>
    </dataValidation>
  </dataValidations>
  <pageMargins left="1.1811023622047245" right="0.39370078740157483" top="0.74803149606299213" bottom="0.78740157480314965" header="0.31496062992125984" footer="0.31496062992125984"/>
  <pageSetup scale="55" orientation="landscape" horizontalDpi="200" verticalDpi="200" r:id="rId1"/>
  <headerFooter>
    <oddHeader>&amp;L&amp;"-,Negrita"&amp;18Presupuesto de Ingresos por Clasificación Económica, Fuente de Financiamiento y Concepto 2011&amp;"-,Normal"&amp;11
&amp;"-,Negrita"&amp;14Nombre de la Entidad: &amp;F, Jalisco</oddHeader>
    <oddFooter>&amp;RPágina &amp;P de &amp;N</oddFooter>
  </headerFooter>
  <legacyDrawing r:id="rId2"/>
</worksheet>
</file>

<file path=xl/worksheets/sheet6.xml><?xml version="1.0" encoding="utf-8"?>
<worksheet xmlns="http://schemas.openxmlformats.org/spreadsheetml/2006/main" xmlns:r="http://schemas.openxmlformats.org/officeDocument/2006/relationships">
  <sheetPr codeName="Hoja5">
    <tabColor rgb="FFFFFF00"/>
  </sheetPr>
  <dimension ref="A1:R517"/>
  <sheetViews>
    <sheetView tabSelected="1" view="pageLayout" topLeftCell="A220" workbookViewId="0">
      <selection activeCell="B7" sqref="B7"/>
    </sheetView>
  </sheetViews>
  <sheetFormatPr baseColWidth="10" defaultColWidth="0" defaultRowHeight="15" zeroHeight="1"/>
  <cols>
    <col min="1" max="1" width="5" style="25" bestFit="1" customWidth="1"/>
    <col min="2" max="2" width="55" style="25" customWidth="1"/>
    <col min="3" max="3" width="3.85546875" style="397" customWidth="1"/>
    <col min="4" max="4" width="4" style="47" customWidth="1"/>
    <col min="5" max="5" width="15" style="30" customWidth="1"/>
    <col min="6" max="6" width="4" style="47" bestFit="1" customWidth="1"/>
    <col min="7" max="7" width="15" style="30" customWidth="1"/>
    <col min="8" max="8" width="4" style="47" bestFit="1" customWidth="1"/>
    <col min="9" max="9" width="15" style="30" customWidth="1"/>
    <col min="10" max="10" width="4" style="47" bestFit="1" customWidth="1"/>
    <col min="11" max="11" width="15" style="30" customWidth="1"/>
    <col min="12" max="12" width="4" style="47" bestFit="1" customWidth="1"/>
    <col min="13" max="13" width="15" style="30" customWidth="1"/>
    <col min="14" max="14" width="4" style="47" bestFit="1" customWidth="1"/>
    <col min="15" max="15" width="15" style="30" customWidth="1"/>
    <col min="16" max="16" width="16.5703125" style="31" customWidth="1"/>
    <col min="17" max="17" width="0.28515625" customWidth="1"/>
    <col min="18" max="16384" width="11.42578125" hidden="1"/>
  </cols>
  <sheetData>
    <row r="1" spans="1:18" s="43" customFormat="1" ht="37.5" customHeight="1">
      <c r="A1" s="539" t="s">
        <v>614</v>
      </c>
      <c r="B1" s="540" t="s">
        <v>1180</v>
      </c>
      <c r="C1" s="551" t="s">
        <v>615</v>
      </c>
      <c r="D1" s="534" t="s">
        <v>978</v>
      </c>
      <c r="E1" s="534"/>
      <c r="F1" s="535" t="s">
        <v>367</v>
      </c>
      <c r="G1" s="535"/>
      <c r="H1" s="535" t="s">
        <v>743</v>
      </c>
      <c r="I1" s="535"/>
      <c r="J1" s="535" t="s">
        <v>744</v>
      </c>
      <c r="K1" s="535"/>
      <c r="L1" s="535" t="s">
        <v>745</v>
      </c>
      <c r="M1" s="535"/>
      <c r="N1" s="535" t="s">
        <v>749</v>
      </c>
      <c r="O1" s="535"/>
      <c r="P1" s="531" t="s">
        <v>739</v>
      </c>
    </row>
    <row r="2" spans="1:18" s="43" customFormat="1">
      <c r="A2" s="540"/>
      <c r="B2" s="540"/>
      <c r="C2" s="552"/>
      <c r="D2" s="75" t="s">
        <v>750</v>
      </c>
      <c r="E2" s="48" t="s">
        <v>977</v>
      </c>
      <c r="F2" s="75" t="s">
        <v>750</v>
      </c>
      <c r="G2" s="48" t="s">
        <v>977</v>
      </c>
      <c r="H2" s="75" t="s">
        <v>750</v>
      </c>
      <c r="I2" s="48" t="s">
        <v>977</v>
      </c>
      <c r="J2" s="75" t="s">
        <v>750</v>
      </c>
      <c r="K2" s="48" t="s">
        <v>977</v>
      </c>
      <c r="L2" s="75" t="s">
        <v>750</v>
      </c>
      <c r="M2" s="48" t="s">
        <v>977</v>
      </c>
      <c r="N2" s="75" t="s">
        <v>750</v>
      </c>
      <c r="O2" s="48" t="s">
        <v>977</v>
      </c>
      <c r="P2" s="531"/>
    </row>
    <row r="3" spans="1:18" s="43" customFormat="1" ht="18" customHeight="1">
      <c r="A3" s="545"/>
      <c r="B3" s="550"/>
      <c r="C3" s="553"/>
      <c r="D3" s="546"/>
      <c r="E3" s="547"/>
      <c r="F3" s="546"/>
      <c r="G3" s="547"/>
      <c r="H3" s="546"/>
      <c r="I3" s="547"/>
      <c r="J3" s="546"/>
      <c r="K3" s="547"/>
      <c r="L3" s="546"/>
      <c r="M3" s="547"/>
      <c r="N3" s="546"/>
      <c r="O3" s="547"/>
      <c r="P3" s="544"/>
    </row>
    <row r="4" spans="1:18" s="43" customFormat="1" ht="0.95" customHeight="1">
      <c r="A4" s="61"/>
      <c r="B4" s="61"/>
      <c r="C4" s="390"/>
      <c r="D4" s="65"/>
      <c r="E4" s="66"/>
      <c r="F4" s="65"/>
      <c r="G4" s="66"/>
      <c r="H4" s="65"/>
      <c r="I4" s="66"/>
      <c r="J4" s="65"/>
      <c r="K4" s="66"/>
      <c r="L4" s="65"/>
      <c r="M4" s="66"/>
      <c r="N4" s="65"/>
      <c r="O4" s="66"/>
      <c r="P4" s="64"/>
    </row>
    <row r="5" spans="1:18" ht="25.5" customHeight="1">
      <c r="A5" s="67">
        <v>1000</v>
      </c>
      <c r="B5" s="68" t="s">
        <v>0</v>
      </c>
      <c r="C5" s="391"/>
      <c r="D5" s="69"/>
      <c r="E5" s="70">
        <f>E6+E11+E16+E25+E30+E37+E39+E42</f>
        <v>14109746</v>
      </c>
      <c r="F5" s="69"/>
      <c r="G5" s="70">
        <f>G6+G11+G16+G25+G30+G37+G39+G42</f>
        <v>5488028</v>
      </c>
      <c r="H5" s="69"/>
      <c r="I5" s="70">
        <f>I6+I11+I16+I25+I30+I37+I39+I42</f>
        <v>0</v>
      </c>
      <c r="J5" s="69"/>
      <c r="K5" s="70">
        <f>K6+K11+K16+K25+K30+K37+K39+K42</f>
        <v>0</v>
      </c>
      <c r="L5" s="69"/>
      <c r="M5" s="70">
        <f>M6+M11+M16+M25+M30+M37+M39+M42</f>
        <v>0</v>
      </c>
      <c r="N5" s="69"/>
      <c r="O5" s="70">
        <f>O6+O11+O16+O25+O30+O37+O39+O42</f>
        <v>0</v>
      </c>
      <c r="P5" s="71">
        <f t="shared" ref="P5:P8" si="0">E5+G5+I5+K5+M5+O5</f>
        <v>19597774</v>
      </c>
    </row>
    <row r="6" spans="1:18" ht="25.5" customHeight="1">
      <c r="A6" s="49">
        <v>1100</v>
      </c>
      <c r="B6" s="50" t="s">
        <v>1</v>
      </c>
      <c r="C6" s="392"/>
      <c r="D6" s="51"/>
      <c r="E6" s="62">
        <f>SUM(E7:E10)</f>
        <v>11722968</v>
      </c>
      <c r="F6" s="51"/>
      <c r="G6" s="62">
        <f>SUM(G7:G10)</f>
        <v>4378998</v>
      </c>
      <c r="H6" s="51"/>
      <c r="I6" s="62">
        <f>SUM(I7:I10)</f>
        <v>0</v>
      </c>
      <c r="J6" s="51"/>
      <c r="K6" s="62">
        <f>SUM(K7:K10)</f>
        <v>0</v>
      </c>
      <c r="L6" s="51"/>
      <c r="M6" s="62">
        <f>SUM(M7:M10)</f>
        <v>0</v>
      </c>
      <c r="N6" s="51"/>
      <c r="O6" s="62">
        <f>SUM(O7:O10)</f>
        <v>0</v>
      </c>
      <c r="P6" s="52">
        <f t="shared" si="0"/>
        <v>16101966</v>
      </c>
      <c r="R6">
        <v>1</v>
      </c>
    </row>
    <row r="7" spans="1:18" ht="25.5" customHeight="1">
      <c r="A7" s="53">
        <v>111</v>
      </c>
      <c r="B7" s="86" t="s">
        <v>2</v>
      </c>
      <c r="C7" s="393">
        <v>1</v>
      </c>
      <c r="D7" s="84">
        <v>101</v>
      </c>
      <c r="E7" s="85">
        <v>2361484</v>
      </c>
      <c r="F7" s="399"/>
      <c r="G7" s="400"/>
      <c r="H7" s="399"/>
      <c r="I7" s="400"/>
      <c r="J7" s="399"/>
      <c r="K7" s="400"/>
      <c r="L7" s="399"/>
      <c r="M7" s="400"/>
      <c r="N7" s="84">
        <v>901</v>
      </c>
      <c r="O7" s="85">
        <v>0</v>
      </c>
      <c r="P7" s="63">
        <f t="shared" si="0"/>
        <v>2361484</v>
      </c>
      <c r="R7">
        <v>2</v>
      </c>
    </row>
    <row r="8" spans="1:18" ht="25.5" customHeight="1">
      <c r="A8" s="53">
        <v>112</v>
      </c>
      <c r="B8" s="54" t="s">
        <v>3</v>
      </c>
      <c r="C8" s="393"/>
      <c r="D8" s="399"/>
      <c r="E8" s="400"/>
      <c r="F8" s="399"/>
      <c r="G8" s="400"/>
      <c r="H8" s="399"/>
      <c r="I8" s="400"/>
      <c r="J8" s="399"/>
      <c r="K8" s="400"/>
      <c r="L8" s="399"/>
      <c r="M8" s="400"/>
      <c r="N8" s="399"/>
      <c r="O8" s="400"/>
      <c r="P8" s="63">
        <f t="shared" si="0"/>
        <v>0</v>
      </c>
      <c r="R8">
        <v>3</v>
      </c>
    </row>
    <row r="9" spans="1:18" ht="25.5" customHeight="1">
      <c r="A9" s="53">
        <v>113</v>
      </c>
      <c r="B9" s="54" t="s">
        <v>4</v>
      </c>
      <c r="C9" s="393">
        <v>1</v>
      </c>
      <c r="D9" s="84">
        <v>101</v>
      </c>
      <c r="E9" s="85">
        <v>9361484</v>
      </c>
      <c r="F9" s="84">
        <v>228</v>
      </c>
      <c r="G9" s="85">
        <v>4378998</v>
      </c>
      <c r="H9" s="84">
        <v>305</v>
      </c>
      <c r="I9" s="85">
        <v>0</v>
      </c>
      <c r="J9" s="399"/>
      <c r="K9" s="400"/>
      <c r="L9" s="399"/>
      <c r="M9" s="400"/>
      <c r="N9" s="84">
        <v>901</v>
      </c>
      <c r="O9" s="85">
        <v>0</v>
      </c>
      <c r="P9" s="63">
        <f>E9+G9+I9+K9+M9+O9</f>
        <v>13740482</v>
      </c>
    </row>
    <row r="10" spans="1:18" ht="25.5" customHeight="1">
      <c r="A10" s="53">
        <v>114</v>
      </c>
      <c r="B10" s="54" t="s">
        <v>729</v>
      </c>
      <c r="C10" s="393">
        <v>1</v>
      </c>
      <c r="D10" s="84">
        <v>101</v>
      </c>
      <c r="E10" s="85">
        <v>0</v>
      </c>
      <c r="F10" s="399"/>
      <c r="G10" s="400"/>
      <c r="H10" s="399"/>
      <c r="I10" s="400"/>
      <c r="J10" s="399"/>
      <c r="K10" s="400"/>
      <c r="L10" s="399"/>
      <c r="M10" s="400"/>
      <c r="N10" s="84">
        <v>901</v>
      </c>
      <c r="O10" s="85">
        <v>0</v>
      </c>
      <c r="P10" s="63">
        <f t="shared" ref="P10:P73" si="1">E10+G10+I10+K10+M10+O10</f>
        <v>0</v>
      </c>
      <c r="R10">
        <v>101</v>
      </c>
    </row>
    <row r="11" spans="1:18" ht="25.5" customHeight="1">
      <c r="A11" s="49">
        <v>1200</v>
      </c>
      <c r="B11" s="50" t="s">
        <v>5</v>
      </c>
      <c r="C11" s="392"/>
      <c r="D11" s="51"/>
      <c r="E11" s="62">
        <f>SUM(E12:E15)</f>
        <v>844837</v>
      </c>
      <c r="F11" s="51"/>
      <c r="G11" s="62">
        <f>SUM(G12:G15)</f>
        <v>171000</v>
      </c>
      <c r="H11" s="51"/>
      <c r="I11" s="62">
        <f>SUM(I12:I15)</f>
        <v>0</v>
      </c>
      <c r="J11" s="51"/>
      <c r="K11" s="62">
        <f>SUM(K12:K15)</f>
        <v>0</v>
      </c>
      <c r="L11" s="51"/>
      <c r="M11" s="62">
        <f>SUM(M12:M15)</f>
        <v>0</v>
      </c>
      <c r="N11" s="51"/>
      <c r="O11" s="62">
        <f>SUM(O12:O15)</f>
        <v>0</v>
      </c>
      <c r="P11" s="52">
        <f t="shared" si="1"/>
        <v>1015837</v>
      </c>
      <c r="R11">
        <v>102</v>
      </c>
    </row>
    <row r="12" spans="1:18" ht="25.5" customHeight="1">
      <c r="A12" s="53">
        <v>121</v>
      </c>
      <c r="B12" s="54" t="s">
        <v>6</v>
      </c>
      <c r="C12" s="393">
        <v>1</v>
      </c>
      <c r="D12" s="84">
        <v>101</v>
      </c>
      <c r="E12" s="85">
        <v>0</v>
      </c>
      <c r="F12" s="84"/>
      <c r="G12" s="85">
        <v>0</v>
      </c>
      <c r="H12" s="84"/>
      <c r="I12" s="85">
        <v>0</v>
      </c>
      <c r="J12" s="399"/>
      <c r="K12" s="400"/>
      <c r="L12" s="399"/>
      <c r="M12" s="400"/>
      <c r="N12" s="84"/>
      <c r="O12" s="85">
        <v>0</v>
      </c>
      <c r="P12" s="52">
        <f t="shared" si="1"/>
        <v>0</v>
      </c>
      <c r="R12">
        <v>103</v>
      </c>
    </row>
    <row r="13" spans="1:18" ht="25.5" customHeight="1">
      <c r="A13" s="53">
        <v>122</v>
      </c>
      <c r="B13" s="54" t="s">
        <v>7</v>
      </c>
      <c r="C13" s="393">
        <v>1</v>
      </c>
      <c r="D13" s="84">
        <v>101</v>
      </c>
      <c r="E13" s="85">
        <v>844837</v>
      </c>
      <c r="F13" s="84">
        <v>228</v>
      </c>
      <c r="G13" s="85">
        <v>171000</v>
      </c>
      <c r="H13" s="84"/>
      <c r="I13" s="85">
        <v>0</v>
      </c>
      <c r="J13" s="399"/>
      <c r="K13" s="400"/>
      <c r="L13" s="399"/>
      <c r="M13" s="400"/>
      <c r="N13" s="84"/>
      <c r="O13" s="85">
        <v>0</v>
      </c>
      <c r="P13" s="52">
        <f t="shared" si="1"/>
        <v>1015837</v>
      </c>
      <c r="R13">
        <v>104</v>
      </c>
    </row>
    <row r="14" spans="1:18" ht="25.5" customHeight="1">
      <c r="A14" s="53">
        <v>123</v>
      </c>
      <c r="B14" s="54" t="s">
        <v>8</v>
      </c>
      <c r="C14" s="393">
        <v>1</v>
      </c>
      <c r="D14" s="84">
        <v>101</v>
      </c>
      <c r="E14" s="85">
        <v>0</v>
      </c>
      <c r="F14" s="399"/>
      <c r="G14" s="400"/>
      <c r="H14" s="399"/>
      <c r="I14" s="400"/>
      <c r="J14" s="399"/>
      <c r="K14" s="400"/>
      <c r="L14" s="399"/>
      <c r="M14" s="400"/>
      <c r="N14" s="84"/>
      <c r="O14" s="85">
        <v>0</v>
      </c>
      <c r="P14" s="52">
        <f t="shared" si="1"/>
        <v>0</v>
      </c>
      <c r="R14">
        <v>105</v>
      </c>
    </row>
    <row r="15" spans="1:18" ht="25.5" customHeight="1">
      <c r="A15" s="53">
        <v>124</v>
      </c>
      <c r="B15" s="54" t="s">
        <v>730</v>
      </c>
      <c r="C15" s="393"/>
      <c r="D15" s="399"/>
      <c r="E15" s="400"/>
      <c r="F15" s="399"/>
      <c r="G15" s="400"/>
      <c r="H15" s="399"/>
      <c r="I15" s="400"/>
      <c r="J15" s="399"/>
      <c r="K15" s="400"/>
      <c r="L15" s="399"/>
      <c r="M15" s="400"/>
      <c r="N15" s="399"/>
      <c r="O15" s="400"/>
      <c r="P15" s="52">
        <f t="shared" si="1"/>
        <v>0</v>
      </c>
      <c r="R15">
        <v>106</v>
      </c>
    </row>
    <row r="16" spans="1:18" ht="25.5" customHeight="1">
      <c r="A16" s="49">
        <v>1300</v>
      </c>
      <c r="B16" s="50" t="s">
        <v>9</v>
      </c>
      <c r="C16" s="392"/>
      <c r="D16" s="51"/>
      <c r="E16" s="62">
        <f>SUM(E17:E24)</f>
        <v>1344120</v>
      </c>
      <c r="F16" s="51"/>
      <c r="G16" s="62">
        <f>SUM(G17:G24)</f>
        <v>802850</v>
      </c>
      <c r="H16" s="51"/>
      <c r="I16" s="62">
        <f>SUM(I17:I24)</f>
        <v>0</v>
      </c>
      <c r="J16" s="51"/>
      <c r="K16" s="62">
        <f>SUM(K17:K24)</f>
        <v>0</v>
      </c>
      <c r="L16" s="51"/>
      <c r="M16" s="62">
        <f>SUM(M17:M24)</f>
        <v>0</v>
      </c>
      <c r="N16" s="51"/>
      <c r="O16" s="62">
        <f>SUM(O17:O24)</f>
        <v>0</v>
      </c>
      <c r="P16" s="52">
        <f t="shared" si="1"/>
        <v>2146970</v>
      </c>
      <c r="R16">
        <v>199</v>
      </c>
    </row>
    <row r="17" spans="1:18" ht="25.5" customHeight="1">
      <c r="A17" s="53">
        <v>131</v>
      </c>
      <c r="B17" s="54" t="s">
        <v>10</v>
      </c>
      <c r="C17" s="393">
        <v>1</v>
      </c>
      <c r="D17" s="84"/>
      <c r="E17" s="85">
        <v>0</v>
      </c>
      <c r="F17" s="399"/>
      <c r="G17" s="400"/>
      <c r="H17" s="399"/>
      <c r="I17" s="400"/>
      <c r="J17" s="399"/>
      <c r="K17" s="400"/>
      <c r="L17" s="399"/>
      <c r="M17" s="400"/>
      <c r="N17" s="84"/>
      <c r="O17" s="85">
        <v>0</v>
      </c>
      <c r="P17" s="52">
        <f t="shared" si="1"/>
        <v>0</v>
      </c>
    </row>
    <row r="18" spans="1:18" ht="25.5" customHeight="1">
      <c r="A18" s="53">
        <v>132</v>
      </c>
      <c r="B18" s="54" t="s">
        <v>11</v>
      </c>
      <c r="C18" s="393">
        <v>1</v>
      </c>
      <c r="D18" s="84">
        <v>101</v>
      </c>
      <c r="E18" s="85">
        <v>1328120</v>
      </c>
      <c r="F18" s="84">
        <v>228</v>
      </c>
      <c r="G18" s="85">
        <v>659850</v>
      </c>
      <c r="H18" s="399"/>
      <c r="I18" s="400"/>
      <c r="J18" s="399"/>
      <c r="K18" s="400"/>
      <c r="L18" s="399"/>
      <c r="M18" s="400"/>
      <c r="N18" s="84"/>
      <c r="O18" s="85">
        <v>0</v>
      </c>
      <c r="P18" s="52">
        <f t="shared" si="1"/>
        <v>1987970</v>
      </c>
      <c r="R18" s="76" t="s">
        <v>1143</v>
      </c>
    </row>
    <row r="19" spans="1:18" ht="25.5" customHeight="1">
      <c r="A19" s="53">
        <v>133</v>
      </c>
      <c r="B19" s="54" t="s">
        <v>12</v>
      </c>
      <c r="C19" s="393">
        <v>1</v>
      </c>
      <c r="D19" s="84">
        <v>101</v>
      </c>
      <c r="E19" s="85">
        <v>16000</v>
      </c>
      <c r="F19" s="84">
        <v>228</v>
      </c>
      <c r="G19" s="85">
        <v>24000</v>
      </c>
      <c r="H19" s="399"/>
      <c r="I19" s="400"/>
      <c r="J19" s="399"/>
      <c r="K19" s="400"/>
      <c r="L19" s="399"/>
      <c r="M19" s="400"/>
      <c r="N19" s="84"/>
      <c r="O19" s="85">
        <v>0</v>
      </c>
      <c r="P19" s="52">
        <f t="shared" si="1"/>
        <v>40000</v>
      </c>
      <c r="R19">
        <v>201</v>
      </c>
    </row>
    <row r="20" spans="1:18" ht="25.5" customHeight="1">
      <c r="A20" s="53">
        <v>134</v>
      </c>
      <c r="B20" s="54" t="s">
        <v>13</v>
      </c>
      <c r="C20" s="393">
        <v>1</v>
      </c>
      <c r="D20" s="84">
        <v>101</v>
      </c>
      <c r="E20" s="85">
        <v>0</v>
      </c>
      <c r="F20" s="84">
        <v>228</v>
      </c>
      <c r="G20" s="85">
        <f>1000+118000</f>
        <v>119000</v>
      </c>
      <c r="H20" s="399"/>
      <c r="I20" s="400"/>
      <c r="J20" s="399"/>
      <c r="K20" s="400"/>
      <c r="L20" s="399"/>
      <c r="M20" s="400"/>
      <c r="N20" s="84"/>
      <c r="O20" s="85">
        <v>0</v>
      </c>
      <c r="P20" s="52">
        <f t="shared" si="1"/>
        <v>119000</v>
      </c>
      <c r="R20">
        <v>203</v>
      </c>
    </row>
    <row r="21" spans="1:18" ht="25.5" customHeight="1">
      <c r="A21" s="53">
        <v>135</v>
      </c>
      <c r="B21" s="54" t="s">
        <v>14</v>
      </c>
      <c r="C21" s="393"/>
      <c r="D21" s="399"/>
      <c r="E21" s="400"/>
      <c r="F21" s="399"/>
      <c r="G21" s="400"/>
      <c r="H21" s="399"/>
      <c r="I21" s="400"/>
      <c r="J21" s="399"/>
      <c r="K21" s="400"/>
      <c r="L21" s="399"/>
      <c r="M21" s="400"/>
      <c r="N21" s="399"/>
      <c r="O21" s="400"/>
      <c r="P21" s="52">
        <f t="shared" si="1"/>
        <v>0</v>
      </c>
      <c r="R21">
        <v>205</v>
      </c>
    </row>
    <row r="22" spans="1:18" ht="25.5" customHeight="1">
      <c r="A22" s="53">
        <v>136</v>
      </c>
      <c r="B22" s="54" t="s">
        <v>15</v>
      </c>
      <c r="C22" s="393"/>
      <c r="D22" s="399"/>
      <c r="E22" s="400"/>
      <c r="F22" s="399"/>
      <c r="G22" s="400"/>
      <c r="H22" s="399"/>
      <c r="I22" s="400"/>
      <c r="J22" s="399"/>
      <c r="K22" s="400"/>
      <c r="L22" s="399"/>
      <c r="M22" s="400"/>
      <c r="N22" s="399"/>
      <c r="O22" s="400"/>
      <c r="P22" s="52">
        <f t="shared" si="1"/>
        <v>0</v>
      </c>
      <c r="R22">
        <v>207</v>
      </c>
    </row>
    <row r="23" spans="1:18" ht="25.5" customHeight="1">
      <c r="A23" s="53">
        <v>137</v>
      </c>
      <c r="B23" s="54" t="s">
        <v>16</v>
      </c>
      <c r="C23" s="393">
        <v>1</v>
      </c>
      <c r="D23" s="84">
        <v>101</v>
      </c>
      <c r="E23" s="85">
        <v>0</v>
      </c>
      <c r="F23" s="84">
        <v>228</v>
      </c>
      <c r="G23" s="85">
        <v>0</v>
      </c>
      <c r="H23" s="84"/>
      <c r="I23" s="85">
        <v>0</v>
      </c>
      <c r="J23" s="399"/>
      <c r="K23" s="400"/>
      <c r="L23" s="399"/>
      <c r="M23" s="400"/>
      <c r="N23" s="84"/>
      <c r="O23" s="85"/>
      <c r="P23" s="52">
        <f t="shared" si="1"/>
        <v>0</v>
      </c>
      <c r="R23">
        <v>209</v>
      </c>
    </row>
    <row r="24" spans="1:18" ht="25.5" customHeight="1">
      <c r="A24" s="53">
        <v>138</v>
      </c>
      <c r="B24" s="54" t="s">
        <v>17</v>
      </c>
      <c r="C24" s="393"/>
      <c r="D24" s="399"/>
      <c r="E24" s="400"/>
      <c r="F24" s="399"/>
      <c r="G24" s="400"/>
      <c r="H24" s="399"/>
      <c r="I24" s="400"/>
      <c r="J24" s="399"/>
      <c r="K24" s="400"/>
      <c r="L24" s="399"/>
      <c r="M24" s="400"/>
      <c r="N24" s="399"/>
      <c r="O24" s="400"/>
      <c r="P24" s="52">
        <f t="shared" si="1"/>
        <v>0</v>
      </c>
      <c r="R24">
        <v>211</v>
      </c>
    </row>
    <row r="25" spans="1:18" ht="25.5" customHeight="1">
      <c r="A25" s="49">
        <v>1400</v>
      </c>
      <c r="B25" s="50" t="s">
        <v>18</v>
      </c>
      <c r="C25" s="392"/>
      <c r="D25" s="51"/>
      <c r="E25" s="62">
        <f>SUM(E26:E29)</f>
        <v>0</v>
      </c>
      <c r="F25" s="51"/>
      <c r="G25" s="62">
        <f>SUM(G26:G29)</f>
        <v>0</v>
      </c>
      <c r="H25" s="51"/>
      <c r="I25" s="62">
        <f>SUM(I26:I29)</f>
        <v>0</v>
      </c>
      <c r="J25" s="51"/>
      <c r="K25" s="62">
        <f>SUM(K26:K29)</f>
        <v>0</v>
      </c>
      <c r="L25" s="51"/>
      <c r="M25" s="62">
        <f>SUM(M26:M29)</f>
        <v>0</v>
      </c>
      <c r="N25" s="51"/>
      <c r="O25" s="62">
        <f>SUM(O26:O29)</f>
        <v>0</v>
      </c>
      <c r="P25" s="52">
        <f t="shared" si="1"/>
        <v>0</v>
      </c>
      <c r="R25">
        <v>213</v>
      </c>
    </row>
    <row r="26" spans="1:18" ht="25.5" customHeight="1">
      <c r="A26" s="53">
        <v>141</v>
      </c>
      <c r="B26" s="54" t="s">
        <v>19</v>
      </c>
      <c r="C26" s="393">
        <v>1</v>
      </c>
      <c r="D26" s="84"/>
      <c r="E26" s="85">
        <v>0</v>
      </c>
      <c r="F26" s="84"/>
      <c r="G26" s="85">
        <v>0</v>
      </c>
      <c r="H26" s="399"/>
      <c r="I26" s="400"/>
      <c r="J26" s="399"/>
      <c r="K26" s="400"/>
      <c r="L26" s="399"/>
      <c r="M26" s="400"/>
      <c r="N26" s="84"/>
      <c r="O26" s="85"/>
      <c r="P26" s="52">
        <f t="shared" si="1"/>
        <v>0</v>
      </c>
      <c r="R26">
        <v>215</v>
      </c>
    </row>
    <row r="27" spans="1:18" ht="25.5" customHeight="1">
      <c r="A27" s="53">
        <v>142</v>
      </c>
      <c r="B27" s="54" t="s">
        <v>20</v>
      </c>
      <c r="C27" s="393">
        <v>1</v>
      </c>
      <c r="D27" s="84"/>
      <c r="E27" s="85">
        <v>0</v>
      </c>
      <c r="F27" s="84"/>
      <c r="G27" s="85">
        <v>0</v>
      </c>
      <c r="H27" s="399"/>
      <c r="I27" s="400"/>
      <c r="J27" s="399"/>
      <c r="K27" s="400"/>
      <c r="L27" s="399"/>
      <c r="M27" s="400"/>
      <c r="N27" s="84"/>
      <c r="O27" s="85"/>
      <c r="P27" s="52">
        <f t="shared" si="1"/>
        <v>0</v>
      </c>
      <c r="R27">
        <v>217</v>
      </c>
    </row>
    <row r="28" spans="1:18" ht="25.5" customHeight="1">
      <c r="A28" s="53">
        <v>143</v>
      </c>
      <c r="B28" s="54" t="s">
        <v>21</v>
      </c>
      <c r="C28" s="393">
        <v>1</v>
      </c>
      <c r="D28" s="84"/>
      <c r="E28" s="85">
        <v>0</v>
      </c>
      <c r="F28" s="84"/>
      <c r="G28" s="85">
        <v>0</v>
      </c>
      <c r="H28" s="399"/>
      <c r="I28" s="400"/>
      <c r="J28" s="399"/>
      <c r="K28" s="400"/>
      <c r="L28" s="399"/>
      <c r="M28" s="400"/>
      <c r="N28" s="84"/>
      <c r="O28" s="85"/>
      <c r="P28" s="52">
        <f t="shared" si="1"/>
        <v>0</v>
      </c>
      <c r="R28">
        <v>219</v>
      </c>
    </row>
    <row r="29" spans="1:18" ht="25.5" customHeight="1">
      <c r="A29" s="53">
        <v>144</v>
      </c>
      <c r="B29" s="54" t="s">
        <v>22</v>
      </c>
      <c r="C29" s="393">
        <v>1</v>
      </c>
      <c r="D29" s="84"/>
      <c r="E29" s="85">
        <v>0</v>
      </c>
      <c r="F29" s="84"/>
      <c r="G29" s="85">
        <v>0</v>
      </c>
      <c r="H29" s="399"/>
      <c r="I29" s="400"/>
      <c r="J29" s="399"/>
      <c r="K29" s="400"/>
      <c r="L29" s="399"/>
      <c r="M29" s="400"/>
      <c r="N29" s="84"/>
      <c r="O29" s="85"/>
      <c r="P29" s="52">
        <f t="shared" si="1"/>
        <v>0</v>
      </c>
      <c r="R29">
        <v>221</v>
      </c>
    </row>
    <row r="30" spans="1:18" ht="25.5" customHeight="1">
      <c r="A30" s="49">
        <v>1500</v>
      </c>
      <c r="B30" s="50" t="s">
        <v>319</v>
      </c>
      <c r="C30" s="392"/>
      <c r="D30" s="51"/>
      <c r="E30" s="62">
        <f>SUM(E31:E36)</f>
        <v>197821</v>
      </c>
      <c r="F30" s="51"/>
      <c r="G30" s="62">
        <f>SUM(G31:G36)</f>
        <v>135180</v>
      </c>
      <c r="H30" s="51"/>
      <c r="I30" s="62">
        <f>SUM(I31:I36)</f>
        <v>0</v>
      </c>
      <c r="J30" s="51"/>
      <c r="K30" s="62">
        <f>SUM(K31:K36)</f>
        <v>0</v>
      </c>
      <c r="L30" s="51"/>
      <c r="M30" s="62">
        <f>SUM(M31:M36)</f>
        <v>0</v>
      </c>
      <c r="N30" s="51"/>
      <c r="O30" s="62">
        <f>SUM(O31:O36)</f>
        <v>0</v>
      </c>
      <c r="P30" s="52">
        <f t="shared" si="1"/>
        <v>333001</v>
      </c>
      <c r="R30">
        <v>223</v>
      </c>
    </row>
    <row r="31" spans="1:18" ht="25.5" customHeight="1">
      <c r="A31" s="53">
        <v>151</v>
      </c>
      <c r="B31" s="54" t="s">
        <v>23</v>
      </c>
      <c r="C31" s="393">
        <v>1</v>
      </c>
      <c r="D31" s="84"/>
      <c r="E31" s="85">
        <v>0</v>
      </c>
      <c r="F31" s="84"/>
      <c r="G31" s="85">
        <v>0</v>
      </c>
      <c r="H31" s="399"/>
      <c r="I31" s="400"/>
      <c r="J31" s="399"/>
      <c r="K31" s="400"/>
      <c r="L31" s="399"/>
      <c r="M31" s="400"/>
      <c r="N31" s="84"/>
      <c r="O31" s="85"/>
      <c r="P31" s="52">
        <f t="shared" si="1"/>
        <v>0</v>
      </c>
      <c r="R31">
        <v>225</v>
      </c>
    </row>
    <row r="32" spans="1:18" ht="25.5" customHeight="1">
      <c r="A32" s="53">
        <v>152</v>
      </c>
      <c r="B32" s="54" t="s">
        <v>24</v>
      </c>
      <c r="C32" s="393">
        <v>1</v>
      </c>
      <c r="D32" s="84">
        <v>101</v>
      </c>
      <c r="E32" s="85">
        <v>26121</v>
      </c>
      <c r="F32" s="84">
        <v>228</v>
      </c>
      <c r="G32" s="85">
        <v>10000</v>
      </c>
      <c r="H32" s="399"/>
      <c r="I32" s="400"/>
      <c r="J32" s="399"/>
      <c r="K32" s="400"/>
      <c r="L32" s="399"/>
      <c r="M32" s="400"/>
      <c r="N32" s="84"/>
      <c r="O32" s="85"/>
      <c r="P32" s="52">
        <f t="shared" si="1"/>
        <v>36121</v>
      </c>
      <c r="R32">
        <v>227</v>
      </c>
    </row>
    <row r="33" spans="1:18" ht="25.5" customHeight="1">
      <c r="A33" s="53">
        <v>153</v>
      </c>
      <c r="B33" s="54" t="s">
        <v>25</v>
      </c>
      <c r="C33" s="393">
        <v>1</v>
      </c>
      <c r="D33" s="84">
        <v>101</v>
      </c>
      <c r="E33" s="85">
        <v>171700</v>
      </c>
      <c r="F33" s="84">
        <v>228</v>
      </c>
      <c r="G33" s="85">
        <f>118100+7080</f>
        <v>125180</v>
      </c>
      <c r="H33" s="399"/>
      <c r="I33" s="400"/>
      <c r="J33" s="399"/>
      <c r="K33" s="400"/>
      <c r="L33" s="399"/>
      <c r="M33" s="400"/>
      <c r="N33" s="84"/>
      <c r="O33" s="85"/>
      <c r="P33" s="52">
        <f t="shared" si="1"/>
        <v>296880</v>
      </c>
      <c r="R33" s="76" t="s">
        <v>1144</v>
      </c>
    </row>
    <row r="34" spans="1:18" ht="25.5" customHeight="1">
      <c r="A34" s="53">
        <v>154</v>
      </c>
      <c r="B34" s="54" t="s">
        <v>26</v>
      </c>
      <c r="C34" s="393">
        <v>1</v>
      </c>
      <c r="D34" s="84"/>
      <c r="E34" s="85">
        <v>0</v>
      </c>
      <c r="F34" s="84">
        <v>228</v>
      </c>
      <c r="G34" s="85">
        <v>0</v>
      </c>
      <c r="H34" s="399"/>
      <c r="I34" s="400"/>
      <c r="J34" s="399"/>
      <c r="K34" s="400"/>
      <c r="L34" s="399"/>
      <c r="M34" s="400"/>
      <c r="N34" s="84"/>
      <c r="O34" s="85"/>
      <c r="P34" s="52">
        <f t="shared" si="1"/>
        <v>0</v>
      </c>
      <c r="R34">
        <v>202</v>
      </c>
    </row>
    <row r="35" spans="1:18" ht="25.5" customHeight="1">
      <c r="A35" s="53">
        <v>155</v>
      </c>
      <c r="B35" s="54" t="s">
        <v>1402</v>
      </c>
      <c r="C35" s="393"/>
      <c r="D35" s="399"/>
      <c r="E35" s="400"/>
      <c r="F35" s="399"/>
      <c r="G35" s="400"/>
      <c r="H35" s="399"/>
      <c r="I35" s="400"/>
      <c r="J35" s="399"/>
      <c r="K35" s="400"/>
      <c r="L35" s="399"/>
      <c r="M35" s="400"/>
      <c r="N35" s="399"/>
      <c r="O35" s="400"/>
      <c r="P35" s="52">
        <f t="shared" si="1"/>
        <v>0</v>
      </c>
      <c r="R35">
        <v>204</v>
      </c>
    </row>
    <row r="36" spans="1:18" ht="25.5" customHeight="1">
      <c r="A36" s="53">
        <v>159</v>
      </c>
      <c r="B36" s="54" t="s">
        <v>27</v>
      </c>
      <c r="C36" s="393">
        <v>1</v>
      </c>
      <c r="D36" s="84"/>
      <c r="E36" s="85">
        <v>0</v>
      </c>
      <c r="F36" s="84"/>
      <c r="G36" s="85">
        <v>0</v>
      </c>
      <c r="H36" s="399"/>
      <c r="I36" s="400"/>
      <c r="J36" s="399"/>
      <c r="K36" s="400"/>
      <c r="L36" s="399"/>
      <c r="M36" s="400"/>
      <c r="N36" s="84"/>
      <c r="O36" s="85"/>
      <c r="P36" s="52">
        <f t="shared" si="1"/>
        <v>0</v>
      </c>
      <c r="R36">
        <v>206</v>
      </c>
    </row>
    <row r="37" spans="1:18" ht="25.5" customHeight="1">
      <c r="A37" s="49">
        <v>1600</v>
      </c>
      <c r="B37" s="50" t="s">
        <v>28</v>
      </c>
      <c r="C37" s="392"/>
      <c r="D37" s="51"/>
      <c r="E37" s="62">
        <f>SUM(E38)</f>
        <v>0</v>
      </c>
      <c r="F37" s="51"/>
      <c r="G37" s="62">
        <f>SUM(G38)</f>
        <v>0</v>
      </c>
      <c r="H37" s="51"/>
      <c r="I37" s="62">
        <f>SUM(I38)</f>
        <v>0</v>
      </c>
      <c r="J37" s="51"/>
      <c r="K37" s="62">
        <f>SUM(K38)</f>
        <v>0</v>
      </c>
      <c r="L37" s="51"/>
      <c r="M37" s="62">
        <f>SUM(M38)</f>
        <v>0</v>
      </c>
      <c r="N37" s="51"/>
      <c r="O37" s="62">
        <f>SUM(O38)</f>
        <v>0</v>
      </c>
      <c r="P37" s="52">
        <f t="shared" si="1"/>
        <v>0</v>
      </c>
      <c r="R37">
        <v>208</v>
      </c>
    </row>
    <row r="38" spans="1:18" ht="25.5" customHeight="1">
      <c r="A38" s="53">
        <v>161</v>
      </c>
      <c r="B38" s="54" t="s">
        <v>30</v>
      </c>
      <c r="C38" s="393">
        <v>1</v>
      </c>
      <c r="D38" s="84"/>
      <c r="E38" s="85">
        <v>0</v>
      </c>
      <c r="F38" s="84"/>
      <c r="G38" s="85">
        <v>0</v>
      </c>
      <c r="H38" s="399"/>
      <c r="I38" s="400"/>
      <c r="J38" s="399"/>
      <c r="K38" s="400"/>
      <c r="L38" s="399"/>
      <c r="M38" s="400"/>
      <c r="N38" s="84"/>
      <c r="O38" s="85"/>
      <c r="P38" s="52">
        <f t="shared" si="1"/>
        <v>0</v>
      </c>
      <c r="R38">
        <v>210</v>
      </c>
    </row>
    <row r="39" spans="1:18" ht="25.5" customHeight="1">
      <c r="A39" s="49">
        <v>1700</v>
      </c>
      <c r="B39" s="50" t="s">
        <v>1299</v>
      </c>
      <c r="C39" s="392"/>
      <c r="D39" s="51"/>
      <c r="E39" s="62">
        <f>SUM(E40:E41)</f>
        <v>0</v>
      </c>
      <c r="F39" s="51"/>
      <c r="G39" s="62">
        <f>SUM(G40:G41)</f>
        <v>0</v>
      </c>
      <c r="H39" s="51"/>
      <c r="I39" s="62">
        <f>SUM(I40:I41)</f>
        <v>0</v>
      </c>
      <c r="J39" s="51"/>
      <c r="K39" s="62">
        <f>SUM(K40:K41)</f>
        <v>0</v>
      </c>
      <c r="L39" s="51"/>
      <c r="M39" s="62">
        <f>SUM(M40:M41)</f>
        <v>0</v>
      </c>
      <c r="N39" s="51"/>
      <c r="O39" s="62">
        <f>SUM(O40:O41)</f>
        <v>0</v>
      </c>
      <c r="P39" s="52">
        <f t="shared" si="1"/>
        <v>0</v>
      </c>
      <c r="R39">
        <v>212</v>
      </c>
    </row>
    <row r="40" spans="1:18" ht="25.5" customHeight="1">
      <c r="A40" s="53">
        <v>171</v>
      </c>
      <c r="B40" s="54" t="s">
        <v>31</v>
      </c>
      <c r="C40" s="393">
        <v>1</v>
      </c>
      <c r="D40" s="84">
        <v>101</v>
      </c>
      <c r="E40" s="85">
        <v>0</v>
      </c>
      <c r="F40" s="84"/>
      <c r="G40" s="85">
        <v>0</v>
      </c>
      <c r="H40" s="399"/>
      <c r="I40" s="400"/>
      <c r="J40" s="399"/>
      <c r="K40" s="400"/>
      <c r="L40" s="399"/>
      <c r="M40" s="400"/>
      <c r="N40" s="84"/>
      <c r="O40" s="85"/>
      <c r="P40" s="52">
        <f t="shared" si="1"/>
        <v>0</v>
      </c>
      <c r="R40">
        <v>214</v>
      </c>
    </row>
    <row r="41" spans="1:18" ht="25.5" customHeight="1">
      <c r="A41" s="53">
        <v>172</v>
      </c>
      <c r="B41" s="54" t="s">
        <v>32</v>
      </c>
      <c r="C41" s="393">
        <v>1</v>
      </c>
      <c r="D41" s="84"/>
      <c r="E41" s="85">
        <v>0</v>
      </c>
      <c r="F41" s="84"/>
      <c r="G41" s="85">
        <v>0</v>
      </c>
      <c r="H41" s="399"/>
      <c r="I41" s="400"/>
      <c r="J41" s="399"/>
      <c r="K41" s="400"/>
      <c r="L41" s="399"/>
      <c r="M41" s="400"/>
      <c r="N41" s="84"/>
      <c r="O41" s="85"/>
      <c r="P41" s="52">
        <f t="shared" si="1"/>
        <v>0</v>
      </c>
      <c r="R41">
        <v>216</v>
      </c>
    </row>
    <row r="42" spans="1:18" ht="25.5" customHeight="1">
      <c r="A42" s="49">
        <v>1800</v>
      </c>
      <c r="B42" s="50" t="s">
        <v>29</v>
      </c>
      <c r="C42" s="392"/>
      <c r="D42" s="51"/>
      <c r="E42" s="62">
        <f>SUM(E43:E44)</f>
        <v>0</v>
      </c>
      <c r="F42" s="51"/>
      <c r="G42" s="62">
        <f>SUM(G43:G44)</f>
        <v>0</v>
      </c>
      <c r="H42" s="51"/>
      <c r="I42" s="62">
        <f>SUM(I43:I44)</f>
        <v>0</v>
      </c>
      <c r="J42" s="51"/>
      <c r="K42" s="62">
        <f>SUM(K43:K44)</f>
        <v>0</v>
      </c>
      <c r="L42" s="51"/>
      <c r="M42" s="62">
        <f>SUM(M43:M44)</f>
        <v>0</v>
      </c>
      <c r="N42" s="51"/>
      <c r="O42" s="62">
        <f>SUM(O43:O44)</f>
        <v>0</v>
      </c>
      <c r="P42" s="52">
        <f t="shared" si="1"/>
        <v>0</v>
      </c>
      <c r="R42">
        <v>218</v>
      </c>
    </row>
    <row r="43" spans="1:18" ht="25.5" customHeight="1">
      <c r="A43" s="53">
        <v>181</v>
      </c>
      <c r="B43" s="54" t="s">
        <v>33</v>
      </c>
      <c r="C43" s="393"/>
      <c r="D43" s="399"/>
      <c r="E43" s="400"/>
      <c r="F43" s="399"/>
      <c r="G43" s="400"/>
      <c r="H43" s="399"/>
      <c r="I43" s="400"/>
      <c r="J43" s="399"/>
      <c r="K43" s="400"/>
      <c r="L43" s="399"/>
      <c r="M43" s="400"/>
      <c r="N43" s="399"/>
      <c r="O43" s="400"/>
      <c r="P43" s="52">
        <f t="shared" si="1"/>
        <v>0</v>
      </c>
      <c r="R43">
        <v>220</v>
      </c>
    </row>
    <row r="44" spans="1:18" ht="25.5" customHeight="1">
      <c r="A44" s="53">
        <v>182</v>
      </c>
      <c r="B44" s="54" t="s">
        <v>34</v>
      </c>
      <c r="C44" s="393"/>
      <c r="D44" s="399"/>
      <c r="E44" s="400"/>
      <c r="F44" s="399"/>
      <c r="G44" s="400"/>
      <c r="H44" s="399"/>
      <c r="I44" s="400"/>
      <c r="J44" s="399"/>
      <c r="K44" s="400"/>
      <c r="L44" s="399"/>
      <c r="M44" s="400"/>
      <c r="N44" s="399"/>
      <c r="O44" s="400"/>
      <c r="P44" s="52">
        <f t="shared" si="1"/>
        <v>0</v>
      </c>
      <c r="R44">
        <v>222</v>
      </c>
    </row>
    <row r="45" spans="1:18" ht="25.5" customHeight="1">
      <c r="A45" s="55">
        <v>2000</v>
      </c>
      <c r="B45" s="56" t="s">
        <v>35</v>
      </c>
      <c r="C45" s="394"/>
      <c r="D45" s="57"/>
      <c r="E45" s="79">
        <f>E46+E55+E59+E69+E79+E87+E90+E96+E100</f>
        <v>4447918</v>
      </c>
      <c r="F45" s="57"/>
      <c r="G45" s="79">
        <f>G46+G55+G59+G69+G79+G87+G90+G96+G100</f>
        <v>1787804</v>
      </c>
      <c r="H45" s="57"/>
      <c r="I45" s="79">
        <f>I46+I55+I59+I69+I79+I87+I90+I96+I100</f>
        <v>0</v>
      </c>
      <c r="J45" s="57"/>
      <c r="K45" s="79">
        <f>K46+K55+K59+K69+K79+K87+K90+K96+K100</f>
        <v>0</v>
      </c>
      <c r="L45" s="57"/>
      <c r="M45" s="79">
        <f>M46+M55+M59+M69+M79+M87+M90+M96+M100</f>
        <v>0</v>
      </c>
      <c r="N45" s="57"/>
      <c r="O45" s="79">
        <f>O46+O55+O59+O69+O79+O87+O90+O96+O100</f>
        <v>0</v>
      </c>
      <c r="P45" s="52">
        <f t="shared" si="1"/>
        <v>6235722</v>
      </c>
      <c r="R45">
        <v>224</v>
      </c>
    </row>
    <row r="46" spans="1:18" ht="25.5" customHeight="1">
      <c r="A46" s="58">
        <v>2100</v>
      </c>
      <c r="B46" s="50" t="s">
        <v>36</v>
      </c>
      <c r="C46" s="392"/>
      <c r="D46" s="51"/>
      <c r="E46" s="62">
        <f>SUM(E47:E54)</f>
        <v>444500</v>
      </c>
      <c r="F46" s="51"/>
      <c r="G46" s="62">
        <f>SUM(G47:G54)</f>
        <v>11000</v>
      </c>
      <c r="H46" s="51"/>
      <c r="I46" s="62">
        <f>SUM(I47:I54)</f>
        <v>0</v>
      </c>
      <c r="J46" s="51"/>
      <c r="K46" s="62">
        <f>SUM(K47:K54)</f>
        <v>0</v>
      </c>
      <c r="L46" s="51"/>
      <c r="M46" s="62">
        <f>SUM(M47:M54)</f>
        <v>0</v>
      </c>
      <c r="N46" s="51"/>
      <c r="O46" s="62">
        <f>SUM(O47:O54)</f>
        <v>0</v>
      </c>
      <c r="P46" s="52">
        <f t="shared" si="1"/>
        <v>455500</v>
      </c>
      <c r="R46">
        <v>226</v>
      </c>
    </row>
    <row r="47" spans="1:18" ht="25.5" customHeight="1">
      <c r="A47" s="53">
        <v>211</v>
      </c>
      <c r="B47" s="54" t="s">
        <v>37</v>
      </c>
      <c r="C47" s="393">
        <v>1</v>
      </c>
      <c r="D47" s="84">
        <v>101</v>
      </c>
      <c r="E47" s="85">
        <v>140000</v>
      </c>
      <c r="F47" s="84">
        <v>228</v>
      </c>
      <c r="G47" s="85">
        <v>6000</v>
      </c>
      <c r="H47" s="399"/>
      <c r="I47" s="400"/>
      <c r="J47" s="399"/>
      <c r="K47" s="400"/>
      <c r="L47" s="399"/>
      <c r="M47" s="400"/>
      <c r="N47" s="84">
        <v>901</v>
      </c>
      <c r="O47" s="85">
        <v>0</v>
      </c>
      <c r="P47" s="52">
        <f t="shared" si="1"/>
        <v>146000</v>
      </c>
      <c r="R47">
        <v>228</v>
      </c>
    </row>
    <row r="48" spans="1:18" ht="25.5" customHeight="1">
      <c r="A48" s="53">
        <v>212</v>
      </c>
      <c r="B48" s="54" t="s">
        <v>38</v>
      </c>
      <c r="C48" s="393">
        <v>1</v>
      </c>
      <c r="D48" s="84">
        <v>101</v>
      </c>
      <c r="E48" s="85">
        <v>100000</v>
      </c>
      <c r="F48" s="84">
        <v>228</v>
      </c>
      <c r="G48" s="85">
        <v>2000</v>
      </c>
      <c r="H48" s="399"/>
      <c r="I48" s="400"/>
      <c r="J48" s="399"/>
      <c r="K48" s="400"/>
      <c r="L48" s="399"/>
      <c r="M48" s="400"/>
      <c r="N48" s="84">
        <v>901</v>
      </c>
      <c r="O48" s="85">
        <v>0</v>
      </c>
      <c r="P48" s="52">
        <f t="shared" si="1"/>
        <v>102000</v>
      </c>
    </row>
    <row r="49" spans="1:18" ht="25.5" customHeight="1">
      <c r="A49" s="53">
        <v>213</v>
      </c>
      <c r="B49" s="54" t="s">
        <v>39</v>
      </c>
      <c r="C49" s="393">
        <v>1</v>
      </c>
      <c r="D49" s="84">
        <v>101</v>
      </c>
      <c r="E49" s="85">
        <v>0</v>
      </c>
      <c r="F49" s="84">
        <v>226</v>
      </c>
      <c r="G49" s="85">
        <v>0</v>
      </c>
      <c r="H49" s="399"/>
      <c r="I49" s="400"/>
      <c r="J49" s="399"/>
      <c r="K49" s="400"/>
      <c r="L49" s="399"/>
      <c r="M49" s="400"/>
      <c r="N49" s="84">
        <v>901</v>
      </c>
      <c r="O49" s="85">
        <v>0</v>
      </c>
      <c r="P49" s="52">
        <f t="shared" si="1"/>
        <v>0</v>
      </c>
      <c r="R49">
        <v>301</v>
      </c>
    </row>
    <row r="50" spans="1:18" ht="25.5" customHeight="1">
      <c r="A50" s="53">
        <v>214</v>
      </c>
      <c r="B50" s="54" t="s">
        <v>40</v>
      </c>
      <c r="C50" s="393">
        <v>1</v>
      </c>
      <c r="D50" s="84">
        <v>101</v>
      </c>
      <c r="E50" s="85">
        <v>6000</v>
      </c>
      <c r="F50" s="84">
        <v>226</v>
      </c>
      <c r="G50" s="85">
        <v>0</v>
      </c>
      <c r="H50" s="399"/>
      <c r="I50" s="400"/>
      <c r="J50" s="399"/>
      <c r="K50" s="400"/>
      <c r="L50" s="399"/>
      <c r="M50" s="400"/>
      <c r="N50" s="84">
        <v>901</v>
      </c>
      <c r="O50" s="85">
        <v>0</v>
      </c>
      <c r="P50" s="52">
        <f t="shared" si="1"/>
        <v>6000</v>
      </c>
      <c r="R50">
        <v>302</v>
      </c>
    </row>
    <row r="51" spans="1:18" ht="25.5" customHeight="1">
      <c r="A51" s="53">
        <v>215</v>
      </c>
      <c r="B51" s="54" t="s">
        <v>320</v>
      </c>
      <c r="C51" s="393">
        <v>1</v>
      </c>
      <c r="D51" s="84">
        <v>101</v>
      </c>
      <c r="E51" s="85">
        <v>1000</v>
      </c>
      <c r="F51" s="84">
        <v>226</v>
      </c>
      <c r="G51" s="85">
        <v>0</v>
      </c>
      <c r="H51" s="399"/>
      <c r="I51" s="400"/>
      <c r="J51" s="399"/>
      <c r="K51" s="400"/>
      <c r="L51" s="399"/>
      <c r="M51" s="400"/>
      <c r="N51" s="84">
        <v>901</v>
      </c>
      <c r="O51" s="85">
        <v>0</v>
      </c>
      <c r="P51" s="52">
        <f t="shared" si="1"/>
        <v>1000</v>
      </c>
      <c r="R51">
        <v>303</v>
      </c>
    </row>
    <row r="52" spans="1:18" ht="25.5" customHeight="1">
      <c r="A52" s="53">
        <v>216</v>
      </c>
      <c r="B52" s="54" t="s">
        <v>41</v>
      </c>
      <c r="C52" s="393">
        <v>1</v>
      </c>
      <c r="D52" s="84">
        <v>101</v>
      </c>
      <c r="E52" s="85">
        <v>28000</v>
      </c>
      <c r="F52" s="84">
        <v>228</v>
      </c>
      <c r="G52" s="85">
        <v>3000</v>
      </c>
      <c r="H52" s="399"/>
      <c r="I52" s="400"/>
      <c r="J52" s="399"/>
      <c r="K52" s="400"/>
      <c r="L52" s="399"/>
      <c r="M52" s="400"/>
      <c r="N52" s="84">
        <v>901</v>
      </c>
      <c r="O52" s="85">
        <v>0</v>
      </c>
      <c r="P52" s="52">
        <f t="shared" si="1"/>
        <v>31000</v>
      </c>
      <c r="R52">
        <v>304</v>
      </c>
    </row>
    <row r="53" spans="1:18" ht="25.5" customHeight="1">
      <c r="A53" s="53">
        <v>217</v>
      </c>
      <c r="B53" s="54" t="s">
        <v>42</v>
      </c>
      <c r="C53" s="393">
        <v>1</v>
      </c>
      <c r="D53" s="84">
        <v>101</v>
      </c>
      <c r="E53" s="85">
        <v>2000</v>
      </c>
      <c r="F53" s="84">
        <v>201</v>
      </c>
      <c r="G53" s="85">
        <v>0</v>
      </c>
      <c r="H53" s="399"/>
      <c r="I53" s="400"/>
      <c r="J53" s="399"/>
      <c r="K53" s="400"/>
      <c r="L53" s="399"/>
      <c r="M53" s="400"/>
      <c r="N53" s="84">
        <v>901</v>
      </c>
      <c r="O53" s="85">
        <v>0</v>
      </c>
      <c r="P53" s="52">
        <f t="shared" si="1"/>
        <v>2000</v>
      </c>
      <c r="R53">
        <v>305</v>
      </c>
    </row>
    <row r="54" spans="1:18" ht="25.5" customHeight="1">
      <c r="A54" s="53">
        <v>218</v>
      </c>
      <c r="B54" s="54" t="s">
        <v>43</v>
      </c>
      <c r="C54" s="393">
        <v>1</v>
      </c>
      <c r="D54" s="84">
        <v>101</v>
      </c>
      <c r="E54" s="85">
        <v>167500</v>
      </c>
      <c r="F54" s="84">
        <v>201</v>
      </c>
      <c r="G54" s="85">
        <v>0</v>
      </c>
      <c r="H54" s="399"/>
      <c r="I54" s="400"/>
      <c r="J54" s="399"/>
      <c r="K54" s="400"/>
      <c r="L54" s="399"/>
      <c r="M54" s="400"/>
      <c r="N54" s="84">
        <v>901</v>
      </c>
      <c r="O54" s="85">
        <v>0</v>
      </c>
      <c r="P54" s="52">
        <f t="shared" si="1"/>
        <v>167500</v>
      </c>
      <c r="R54">
        <v>306</v>
      </c>
    </row>
    <row r="55" spans="1:18" ht="25.5" customHeight="1">
      <c r="A55" s="58">
        <v>2200</v>
      </c>
      <c r="B55" s="50" t="s">
        <v>44</v>
      </c>
      <c r="C55" s="392"/>
      <c r="D55" s="51"/>
      <c r="E55" s="62">
        <f>SUM(E56:E58)</f>
        <v>153200</v>
      </c>
      <c r="F55" s="51"/>
      <c r="G55" s="62">
        <f>SUM(G56:G58)</f>
        <v>95000</v>
      </c>
      <c r="H55" s="51"/>
      <c r="I55" s="62">
        <f>SUM(I56:I58)</f>
        <v>0</v>
      </c>
      <c r="J55" s="51"/>
      <c r="K55" s="62">
        <f>SUM(K56:K58)</f>
        <v>0</v>
      </c>
      <c r="L55" s="51"/>
      <c r="M55" s="62">
        <f>SUM(M56:M58)</f>
        <v>0</v>
      </c>
      <c r="N55" s="51"/>
      <c r="O55" s="62">
        <f>SUM(O56:O58)</f>
        <v>0</v>
      </c>
      <c r="P55" s="52">
        <f t="shared" si="1"/>
        <v>248200</v>
      </c>
      <c r="R55">
        <v>307</v>
      </c>
    </row>
    <row r="56" spans="1:18" ht="25.5" customHeight="1">
      <c r="A56" s="53">
        <v>221</v>
      </c>
      <c r="B56" s="54" t="s">
        <v>45</v>
      </c>
      <c r="C56" s="393">
        <v>1</v>
      </c>
      <c r="D56" s="84">
        <v>101</v>
      </c>
      <c r="E56" s="85">
        <v>150000</v>
      </c>
      <c r="F56" s="84">
        <v>228</v>
      </c>
      <c r="G56" s="85">
        <v>95000</v>
      </c>
      <c r="H56" s="399"/>
      <c r="I56" s="400"/>
      <c r="J56" s="399"/>
      <c r="K56" s="400"/>
      <c r="L56" s="399"/>
      <c r="M56" s="400"/>
      <c r="N56" s="84"/>
      <c r="O56" s="85">
        <v>0</v>
      </c>
      <c r="P56" s="52">
        <f t="shared" si="1"/>
        <v>245000</v>
      </c>
      <c r="R56">
        <v>308</v>
      </c>
    </row>
    <row r="57" spans="1:18" ht="25.5" customHeight="1">
      <c r="A57" s="53">
        <v>222</v>
      </c>
      <c r="B57" s="54" t="s">
        <v>46</v>
      </c>
      <c r="C57" s="393">
        <v>1</v>
      </c>
      <c r="D57" s="84">
        <v>101</v>
      </c>
      <c r="E57" s="85">
        <v>0</v>
      </c>
      <c r="F57" s="84">
        <v>228</v>
      </c>
      <c r="G57" s="85">
        <v>0</v>
      </c>
      <c r="H57" s="399"/>
      <c r="I57" s="400"/>
      <c r="J57" s="399"/>
      <c r="K57" s="400"/>
      <c r="L57" s="399"/>
      <c r="M57" s="400"/>
      <c r="N57" s="84"/>
      <c r="O57" s="85">
        <v>0</v>
      </c>
      <c r="P57" s="52">
        <f t="shared" si="1"/>
        <v>0</v>
      </c>
      <c r="R57">
        <v>309</v>
      </c>
    </row>
    <row r="58" spans="1:18" ht="25.5" customHeight="1">
      <c r="A58" s="53">
        <v>223</v>
      </c>
      <c r="B58" s="54" t="s">
        <v>47</v>
      </c>
      <c r="C58" s="393">
        <v>1</v>
      </c>
      <c r="D58" s="84">
        <v>101</v>
      </c>
      <c r="E58" s="85">
        <v>3200</v>
      </c>
      <c r="F58" s="84"/>
      <c r="G58" s="85">
        <v>0</v>
      </c>
      <c r="H58" s="399"/>
      <c r="I58" s="400"/>
      <c r="J58" s="399"/>
      <c r="K58" s="400"/>
      <c r="L58" s="399"/>
      <c r="M58" s="400"/>
      <c r="N58" s="84"/>
      <c r="O58" s="85">
        <v>0</v>
      </c>
      <c r="P58" s="52">
        <f t="shared" si="1"/>
        <v>3200</v>
      </c>
      <c r="R58">
        <v>310</v>
      </c>
    </row>
    <row r="59" spans="1:18" ht="25.5" customHeight="1">
      <c r="A59" s="58">
        <v>2300</v>
      </c>
      <c r="B59" s="50" t="s">
        <v>48</v>
      </c>
      <c r="C59" s="392"/>
      <c r="D59" s="51"/>
      <c r="E59" s="62">
        <f>SUM(E60:E68)</f>
        <v>0</v>
      </c>
      <c r="F59" s="51"/>
      <c r="G59" s="62">
        <f>SUM(G60:G68)</f>
        <v>0</v>
      </c>
      <c r="H59" s="51"/>
      <c r="I59" s="62">
        <f>SUM(I60:I68)</f>
        <v>0</v>
      </c>
      <c r="J59" s="51"/>
      <c r="K59" s="62">
        <f>SUM(K60:K68)</f>
        <v>0</v>
      </c>
      <c r="L59" s="51"/>
      <c r="M59" s="62">
        <f>SUM(M60:M68)</f>
        <v>0</v>
      </c>
      <c r="N59" s="51"/>
      <c r="O59" s="62">
        <f>SUM(O60:O68)</f>
        <v>0</v>
      </c>
      <c r="P59" s="52">
        <f t="shared" si="1"/>
        <v>0</v>
      </c>
      <c r="R59">
        <v>311</v>
      </c>
    </row>
    <row r="60" spans="1:18" ht="25.5" customHeight="1">
      <c r="A60" s="53">
        <v>231</v>
      </c>
      <c r="B60" s="54" t="s">
        <v>49</v>
      </c>
      <c r="C60" s="393">
        <v>1</v>
      </c>
      <c r="D60" s="84">
        <v>101</v>
      </c>
      <c r="E60" s="85">
        <v>0</v>
      </c>
      <c r="F60" s="84"/>
      <c r="G60" s="85">
        <v>0</v>
      </c>
      <c r="H60" s="399"/>
      <c r="I60" s="400"/>
      <c r="J60" s="399"/>
      <c r="K60" s="400"/>
      <c r="L60" s="399"/>
      <c r="M60" s="400"/>
      <c r="N60" s="84"/>
      <c r="O60" s="85">
        <v>0</v>
      </c>
      <c r="P60" s="52">
        <f t="shared" si="1"/>
        <v>0</v>
      </c>
      <c r="R60">
        <v>312</v>
      </c>
    </row>
    <row r="61" spans="1:18" ht="25.5" customHeight="1">
      <c r="A61" s="53">
        <v>232</v>
      </c>
      <c r="B61" s="54" t="s">
        <v>50</v>
      </c>
      <c r="C61" s="393">
        <v>1</v>
      </c>
      <c r="D61" s="84">
        <v>101</v>
      </c>
      <c r="E61" s="85">
        <v>0</v>
      </c>
      <c r="F61" s="84"/>
      <c r="G61" s="85">
        <v>0</v>
      </c>
      <c r="H61" s="399"/>
      <c r="I61" s="400"/>
      <c r="J61" s="399"/>
      <c r="K61" s="400"/>
      <c r="L61" s="399"/>
      <c r="M61" s="400"/>
      <c r="N61" s="84"/>
      <c r="O61" s="85">
        <v>0</v>
      </c>
      <c r="P61" s="52">
        <f t="shared" si="1"/>
        <v>0</v>
      </c>
      <c r="R61">
        <v>313</v>
      </c>
    </row>
    <row r="62" spans="1:18" ht="25.5" customHeight="1">
      <c r="A62" s="53">
        <v>233</v>
      </c>
      <c r="B62" s="54" t="s">
        <v>321</v>
      </c>
      <c r="C62" s="393">
        <v>1</v>
      </c>
      <c r="D62" s="84">
        <v>101</v>
      </c>
      <c r="E62" s="85">
        <v>0</v>
      </c>
      <c r="F62" s="84"/>
      <c r="G62" s="85">
        <v>0</v>
      </c>
      <c r="H62" s="399"/>
      <c r="I62" s="400"/>
      <c r="J62" s="399"/>
      <c r="K62" s="400"/>
      <c r="L62" s="399"/>
      <c r="M62" s="400"/>
      <c r="N62" s="84"/>
      <c r="O62" s="85">
        <v>0</v>
      </c>
      <c r="P62" s="52">
        <f t="shared" si="1"/>
        <v>0</v>
      </c>
      <c r="R62">
        <v>314</v>
      </c>
    </row>
    <row r="63" spans="1:18" ht="25.5" customHeight="1">
      <c r="A63" s="53">
        <v>234</v>
      </c>
      <c r="B63" s="54" t="s">
        <v>51</v>
      </c>
      <c r="C63" s="393">
        <v>1</v>
      </c>
      <c r="D63" s="84">
        <v>101</v>
      </c>
      <c r="E63" s="85">
        <v>0</v>
      </c>
      <c r="F63" s="84"/>
      <c r="G63" s="85">
        <v>0</v>
      </c>
      <c r="H63" s="399"/>
      <c r="I63" s="400"/>
      <c r="J63" s="399"/>
      <c r="K63" s="400"/>
      <c r="L63" s="399"/>
      <c r="M63" s="400"/>
      <c r="N63" s="84"/>
      <c r="O63" s="85">
        <v>0</v>
      </c>
      <c r="P63" s="52">
        <f t="shared" si="1"/>
        <v>0</v>
      </c>
      <c r="R63">
        <v>315</v>
      </c>
    </row>
    <row r="64" spans="1:18" ht="25.5" customHeight="1">
      <c r="A64" s="53">
        <v>235</v>
      </c>
      <c r="B64" s="54" t="s">
        <v>331</v>
      </c>
      <c r="C64" s="393">
        <v>1</v>
      </c>
      <c r="D64" s="84">
        <v>101</v>
      </c>
      <c r="E64" s="85">
        <v>0</v>
      </c>
      <c r="F64" s="84"/>
      <c r="G64" s="85">
        <v>0</v>
      </c>
      <c r="H64" s="399"/>
      <c r="I64" s="400"/>
      <c r="J64" s="399"/>
      <c r="K64" s="400"/>
      <c r="L64" s="399"/>
      <c r="M64" s="400"/>
      <c r="N64" s="84"/>
      <c r="O64" s="85">
        <v>0</v>
      </c>
      <c r="P64" s="52">
        <f t="shared" si="1"/>
        <v>0</v>
      </c>
      <c r="R64">
        <v>316</v>
      </c>
    </row>
    <row r="65" spans="1:18" ht="25.5" customHeight="1">
      <c r="A65" s="53">
        <v>236</v>
      </c>
      <c r="B65" s="54" t="s">
        <v>52</v>
      </c>
      <c r="C65" s="393">
        <v>1</v>
      </c>
      <c r="D65" s="84">
        <v>101</v>
      </c>
      <c r="E65" s="85">
        <v>0</v>
      </c>
      <c r="F65" s="84"/>
      <c r="G65" s="85">
        <v>0</v>
      </c>
      <c r="H65" s="399"/>
      <c r="I65" s="400"/>
      <c r="J65" s="399"/>
      <c r="K65" s="400"/>
      <c r="L65" s="399"/>
      <c r="M65" s="400"/>
      <c r="N65" s="84"/>
      <c r="O65" s="85">
        <v>0</v>
      </c>
      <c r="P65" s="52">
        <f t="shared" si="1"/>
        <v>0</v>
      </c>
      <c r="R65">
        <v>317</v>
      </c>
    </row>
    <row r="66" spans="1:18" ht="25.5" customHeight="1">
      <c r="A66" s="53">
        <v>237</v>
      </c>
      <c r="B66" s="54" t="s">
        <v>53</v>
      </c>
      <c r="C66" s="393">
        <v>1</v>
      </c>
      <c r="D66" s="84">
        <v>101</v>
      </c>
      <c r="E66" s="85">
        <v>0</v>
      </c>
      <c r="F66" s="84"/>
      <c r="G66" s="85">
        <v>0</v>
      </c>
      <c r="H66" s="399"/>
      <c r="I66" s="400"/>
      <c r="J66" s="399"/>
      <c r="K66" s="400"/>
      <c r="L66" s="399"/>
      <c r="M66" s="400"/>
      <c r="N66" s="84"/>
      <c r="O66" s="85">
        <v>0</v>
      </c>
      <c r="P66" s="52">
        <f t="shared" si="1"/>
        <v>0</v>
      </c>
      <c r="R66">
        <v>399</v>
      </c>
    </row>
    <row r="67" spans="1:18" ht="25.5" customHeight="1">
      <c r="A67" s="53">
        <v>238</v>
      </c>
      <c r="B67" s="54" t="s">
        <v>54</v>
      </c>
      <c r="C67" s="393"/>
      <c r="D67" s="399"/>
      <c r="E67" s="400"/>
      <c r="F67" s="399"/>
      <c r="G67" s="400"/>
      <c r="H67" s="399"/>
      <c r="I67" s="400"/>
      <c r="J67" s="399"/>
      <c r="K67" s="400"/>
      <c r="L67" s="399"/>
      <c r="M67" s="400"/>
      <c r="N67" s="399"/>
      <c r="O67" s="400"/>
      <c r="P67" s="52">
        <f t="shared" si="1"/>
        <v>0</v>
      </c>
    </row>
    <row r="68" spans="1:18" ht="25.5" customHeight="1">
      <c r="A68" s="53">
        <v>239</v>
      </c>
      <c r="B68" s="54" t="s">
        <v>55</v>
      </c>
      <c r="C68" s="393">
        <v>1</v>
      </c>
      <c r="D68" s="84">
        <v>101</v>
      </c>
      <c r="E68" s="85">
        <v>0</v>
      </c>
      <c r="F68" s="84"/>
      <c r="G68" s="85">
        <v>0</v>
      </c>
      <c r="H68" s="399"/>
      <c r="I68" s="400"/>
      <c r="J68" s="399"/>
      <c r="K68" s="400"/>
      <c r="L68" s="399"/>
      <c r="M68" s="400"/>
      <c r="N68" s="84"/>
      <c r="O68" s="85">
        <v>0</v>
      </c>
      <c r="P68" s="52">
        <f t="shared" si="1"/>
        <v>0</v>
      </c>
      <c r="R68">
        <v>401</v>
      </c>
    </row>
    <row r="69" spans="1:18" ht="25.5" customHeight="1">
      <c r="A69" s="58">
        <v>2400</v>
      </c>
      <c r="B69" s="50" t="s">
        <v>56</v>
      </c>
      <c r="C69" s="392"/>
      <c r="D69" s="51"/>
      <c r="E69" s="62">
        <f>SUM(E70:E78)</f>
        <v>874919</v>
      </c>
      <c r="F69" s="51"/>
      <c r="G69" s="62">
        <f>SUM(G70:G78)</f>
        <v>61000</v>
      </c>
      <c r="H69" s="51"/>
      <c r="I69" s="62">
        <f>SUM(I70:I78)</f>
        <v>0</v>
      </c>
      <c r="J69" s="51"/>
      <c r="K69" s="62">
        <f>SUM(K70:K78)</f>
        <v>0</v>
      </c>
      <c r="L69" s="51"/>
      <c r="M69" s="62">
        <f>SUM(M70:M78)</f>
        <v>0</v>
      </c>
      <c r="N69" s="51"/>
      <c r="O69" s="62">
        <f>SUM(O70:O78)</f>
        <v>0</v>
      </c>
      <c r="P69" s="52">
        <f t="shared" si="1"/>
        <v>935919</v>
      </c>
      <c r="R69">
        <v>402</v>
      </c>
    </row>
    <row r="70" spans="1:18" ht="25.5" customHeight="1">
      <c r="A70" s="53">
        <v>241</v>
      </c>
      <c r="B70" s="54" t="s">
        <v>57</v>
      </c>
      <c r="C70" s="393">
        <v>1</v>
      </c>
      <c r="D70" s="84">
        <v>101</v>
      </c>
      <c r="E70" s="85">
        <v>0</v>
      </c>
      <c r="F70" s="84">
        <v>228</v>
      </c>
      <c r="G70" s="85">
        <v>0</v>
      </c>
      <c r="H70" s="399"/>
      <c r="I70" s="400"/>
      <c r="J70" s="399"/>
      <c r="K70" s="400"/>
      <c r="L70" s="399"/>
      <c r="M70" s="400"/>
      <c r="N70" s="84"/>
      <c r="O70" s="85"/>
      <c r="P70" s="52">
        <f t="shared" si="1"/>
        <v>0</v>
      </c>
      <c r="R70">
        <v>403</v>
      </c>
    </row>
    <row r="71" spans="1:18" ht="25.5" customHeight="1">
      <c r="A71" s="53">
        <v>242</v>
      </c>
      <c r="B71" s="54" t="s">
        <v>58</v>
      </c>
      <c r="C71" s="393">
        <v>1</v>
      </c>
      <c r="D71" s="84">
        <v>101</v>
      </c>
      <c r="E71" s="85">
        <v>196500</v>
      </c>
      <c r="F71" s="84">
        <v>228</v>
      </c>
      <c r="G71" s="85">
        <v>20000</v>
      </c>
      <c r="H71" s="399"/>
      <c r="I71" s="400"/>
      <c r="J71" s="399"/>
      <c r="K71" s="400"/>
      <c r="L71" s="399"/>
      <c r="M71" s="400"/>
      <c r="N71" s="84"/>
      <c r="O71" s="85"/>
      <c r="P71" s="52">
        <f t="shared" si="1"/>
        <v>216500</v>
      </c>
      <c r="R71">
        <v>404</v>
      </c>
    </row>
    <row r="72" spans="1:18" ht="25.5" customHeight="1">
      <c r="A72" s="53">
        <v>243</v>
      </c>
      <c r="B72" s="54" t="s">
        <v>59</v>
      </c>
      <c r="C72" s="393">
        <v>1</v>
      </c>
      <c r="D72" s="84">
        <v>101</v>
      </c>
      <c r="E72" s="85">
        <v>70000</v>
      </c>
      <c r="F72" s="84">
        <v>228</v>
      </c>
      <c r="G72" s="85">
        <v>2000</v>
      </c>
      <c r="H72" s="399"/>
      <c r="I72" s="400"/>
      <c r="J72" s="399"/>
      <c r="K72" s="400"/>
      <c r="L72" s="399"/>
      <c r="M72" s="400"/>
      <c r="N72" s="84"/>
      <c r="O72" s="85"/>
      <c r="P72" s="52">
        <f t="shared" si="1"/>
        <v>72000</v>
      </c>
      <c r="R72">
        <v>405</v>
      </c>
    </row>
    <row r="73" spans="1:18" ht="25.5" customHeight="1">
      <c r="A73" s="53">
        <v>244</v>
      </c>
      <c r="B73" s="54" t="s">
        <v>60</v>
      </c>
      <c r="C73" s="393">
        <v>1</v>
      </c>
      <c r="D73" s="84">
        <v>101</v>
      </c>
      <c r="E73" s="85">
        <v>20000</v>
      </c>
      <c r="F73" s="84">
        <v>228</v>
      </c>
      <c r="G73" s="85">
        <v>0</v>
      </c>
      <c r="H73" s="399"/>
      <c r="I73" s="400"/>
      <c r="J73" s="399"/>
      <c r="K73" s="400"/>
      <c r="L73" s="399"/>
      <c r="M73" s="400"/>
      <c r="N73" s="84"/>
      <c r="O73" s="85"/>
      <c r="P73" s="52">
        <f t="shared" si="1"/>
        <v>20000</v>
      </c>
      <c r="R73">
        <v>406</v>
      </c>
    </row>
    <row r="74" spans="1:18" ht="25.5" customHeight="1">
      <c r="A74" s="53">
        <v>245</v>
      </c>
      <c r="B74" s="54" t="s">
        <v>61</v>
      </c>
      <c r="C74" s="393">
        <v>1</v>
      </c>
      <c r="D74" s="84">
        <v>101</v>
      </c>
      <c r="E74" s="85">
        <v>20000</v>
      </c>
      <c r="F74" s="84">
        <v>228</v>
      </c>
      <c r="G74" s="85">
        <v>0</v>
      </c>
      <c r="H74" s="399"/>
      <c r="I74" s="400"/>
      <c r="J74" s="399"/>
      <c r="K74" s="400"/>
      <c r="L74" s="399"/>
      <c r="M74" s="400"/>
      <c r="N74" s="84"/>
      <c r="O74" s="85"/>
      <c r="P74" s="52">
        <f t="shared" ref="P74:P137" si="2">E74+G74+I74+K74+M74+O74</f>
        <v>20000</v>
      </c>
      <c r="R74">
        <v>407</v>
      </c>
    </row>
    <row r="75" spans="1:18" ht="25.5" customHeight="1">
      <c r="A75" s="53">
        <v>246</v>
      </c>
      <c r="B75" s="54" t="s">
        <v>332</v>
      </c>
      <c r="C75" s="393">
        <v>1</v>
      </c>
      <c r="D75" s="84">
        <v>101</v>
      </c>
      <c r="E75" s="85">
        <v>250000</v>
      </c>
      <c r="F75" s="84">
        <v>228</v>
      </c>
      <c r="G75" s="85">
        <v>12000</v>
      </c>
      <c r="H75" s="399"/>
      <c r="I75" s="400"/>
      <c r="J75" s="399"/>
      <c r="K75" s="400"/>
      <c r="L75" s="399"/>
      <c r="M75" s="400"/>
      <c r="N75" s="84"/>
      <c r="O75" s="85"/>
      <c r="P75" s="52">
        <f t="shared" si="2"/>
        <v>262000</v>
      </c>
      <c r="R75">
        <v>499</v>
      </c>
    </row>
    <row r="76" spans="1:18" ht="25.5" customHeight="1">
      <c r="A76" s="53">
        <v>247</v>
      </c>
      <c r="B76" s="54" t="s">
        <v>62</v>
      </c>
      <c r="C76" s="393">
        <v>1</v>
      </c>
      <c r="D76" s="84">
        <v>101</v>
      </c>
      <c r="E76" s="85">
        <v>100000</v>
      </c>
      <c r="F76" s="84">
        <v>228</v>
      </c>
      <c r="G76" s="85">
        <v>3000</v>
      </c>
      <c r="H76" s="399"/>
      <c r="I76" s="400"/>
      <c r="J76" s="399"/>
      <c r="K76" s="400"/>
      <c r="L76" s="399"/>
      <c r="M76" s="400"/>
      <c r="N76" s="84"/>
      <c r="O76" s="85"/>
      <c r="P76" s="52">
        <f t="shared" si="2"/>
        <v>103000</v>
      </c>
    </row>
    <row r="77" spans="1:18" ht="25.5" customHeight="1">
      <c r="A77" s="53">
        <v>248</v>
      </c>
      <c r="B77" s="54" t="s">
        <v>63</v>
      </c>
      <c r="C77" s="393">
        <v>1</v>
      </c>
      <c r="D77" s="84">
        <v>101</v>
      </c>
      <c r="E77" s="85">
        <v>138419</v>
      </c>
      <c r="F77" s="84">
        <v>228</v>
      </c>
      <c r="G77" s="85">
        <v>0</v>
      </c>
      <c r="H77" s="399"/>
      <c r="I77" s="400"/>
      <c r="J77" s="399"/>
      <c r="K77" s="400"/>
      <c r="L77" s="399"/>
      <c r="M77" s="400"/>
      <c r="N77" s="84"/>
      <c r="O77" s="85"/>
      <c r="P77" s="52">
        <f t="shared" si="2"/>
        <v>138419</v>
      </c>
      <c r="R77">
        <v>501</v>
      </c>
    </row>
    <row r="78" spans="1:18" ht="25.5" customHeight="1">
      <c r="A78" s="53">
        <v>249</v>
      </c>
      <c r="B78" s="54" t="s">
        <v>64</v>
      </c>
      <c r="C78" s="393">
        <v>1</v>
      </c>
      <c r="D78" s="84">
        <v>101</v>
      </c>
      <c r="E78" s="85">
        <v>80000</v>
      </c>
      <c r="F78" s="84">
        <v>228</v>
      </c>
      <c r="G78" s="85">
        <v>24000</v>
      </c>
      <c r="H78" s="399"/>
      <c r="I78" s="400"/>
      <c r="J78" s="399"/>
      <c r="K78" s="400"/>
      <c r="L78" s="399"/>
      <c r="M78" s="400"/>
      <c r="N78" s="84"/>
      <c r="O78" s="85"/>
      <c r="P78" s="52">
        <f t="shared" si="2"/>
        <v>104000</v>
      </c>
      <c r="R78">
        <v>502</v>
      </c>
    </row>
    <row r="79" spans="1:18" ht="25.5" customHeight="1">
      <c r="A79" s="58">
        <v>2500</v>
      </c>
      <c r="B79" s="50" t="s">
        <v>1300</v>
      </c>
      <c r="C79" s="392"/>
      <c r="D79" s="51"/>
      <c r="E79" s="62">
        <f>SUM(E80:E86)</f>
        <v>329600</v>
      </c>
      <c r="F79" s="51"/>
      <c r="G79" s="62">
        <f>SUM(G80:G86)</f>
        <v>73500</v>
      </c>
      <c r="H79" s="51"/>
      <c r="I79" s="62">
        <f>SUM(I80:I86)</f>
        <v>0</v>
      </c>
      <c r="J79" s="51"/>
      <c r="K79" s="62">
        <f>SUM(K80:K86)</f>
        <v>0</v>
      </c>
      <c r="L79" s="51"/>
      <c r="M79" s="62">
        <f>SUM(M80:M86)</f>
        <v>0</v>
      </c>
      <c r="N79" s="51"/>
      <c r="O79" s="62">
        <f>SUM(O80:O86)</f>
        <v>0</v>
      </c>
      <c r="P79" s="52">
        <f t="shared" si="2"/>
        <v>403100</v>
      </c>
      <c r="R79">
        <v>503</v>
      </c>
    </row>
    <row r="80" spans="1:18" ht="25.5" customHeight="1">
      <c r="A80" s="53">
        <v>251</v>
      </c>
      <c r="B80" s="54" t="s">
        <v>65</v>
      </c>
      <c r="C80" s="393">
        <v>1</v>
      </c>
      <c r="D80" s="84">
        <v>101</v>
      </c>
      <c r="E80" s="85">
        <v>205000</v>
      </c>
      <c r="F80" s="84">
        <v>228</v>
      </c>
      <c r="G80" s="85">
        <v>1000</v>
      </c>
      <c r="H80" s="399"/>
      <c r="I80" s="400"/>
      <c r="J80" s="399"/>
      <c r="K80" s="400"/>
      <c r="L80" s="399"/>
      <c r="M80" s="400"/>
      <c r="N80" s="84"/>
      <c r="O80" s="85"/>
      <c r="P80" s="52">
        <f t="shared" si="2"/>
        <v>206000</v>
      </c>
      <c r="R80">
        <v>599</v>
      </c>
    </row>
    <row r="81" spans="1:18" ht="25.5" customHeight="1">
      <c r="A81" s="53">
        <v>252</v>
      </c>
      <c r="B81" s="54" t="s">
        <v>66</v>
      </c>
      <c r="C81" s="393">
        <v>1</v>
      </c>
      <c r="D81" s="84">
        <v>101</v>
      </c>
      <c r="E81" s="85">
        <v>36000</v>
      </c>
      <c r="F81" s="84">
        <v>228</v>
      </c>
      <c r="G81" s="85">
        <v>0</v>
      </c>
      <c r="H81" s="399"/>
      <c r="I81" s="400"/>
      <c r="J81" s="399"/>
      <c r="K81" s="400"/>
      <c r="L81" s="399"/>
      <c r="M81" s="400"/>
      <c r="N81" s="84"/>
      <c r="O81" s="85"/>
      <c r="P81" s="52">
        <f t="shared" si="2"/>
        <v>36000</v>
      </c>
    </row>
    <row r="82" spans="1:18" ht="25.5" customHeight="1">
      <c r="A82" s="53">
        <v>253</v>
      </c>
      <c r="B82" s="54" t="s">
        <v>333</v>
      </c>
      <c r="C82" s="393">
        <v>1</v>
      </c>
      <c r="D82" s="84">
        <v>101</v>
      </c>
      <c r="E82" s="85">
        <v>62000</v>
      </c>
      <c r="F82" s="84">
        <v>228</v>
      </c>
      <c r="G82" s="85">
        <v>51500</v>
      </c>
      <c r="H82" s="399"/>
      <c r="I82" s="400"/>
      <c r="J82" s="399"/>
      <c r="K82" s="400"/>
      <c r="L82" s="399"/>
      <c r="M82" s="400"/>
      <c r="N82" s="84"/>
      <c r="O82" s="85"/>
      <c r="P82" s="52">
        <f t="shared" si="2"/>
        <v>113500</v>
      </c>
      <c r="R82">
        <v>901</v>
      </c>
    </row>
    <row r="83" spans="1:18" ht="25.5" customHeight="1">
      <c r="A83" s="53">
        <v>254</v>
      </c>
      <c r="B83" s="54" t="s">
        <v>69</v>
      </c>
      <c r="C83" s="393">
        <v>1</v>
      </c>
      <c r="D83" s="84">
        <v>101</v>
      </c>
      <c r="E83" s="85">
        <v>1600</v>
      </c>
      <c r="F83" s="84">
        <v>228</v>
      </c>
      <c r="G83" s="85">
        <v>21000</v>
      </c>
      <c r="H83" s="399"/>
      <c r="I83" s="400"/>
      <c r="J83" s="399"/>
      <c r="K83" s="400"/>
      <c r="L83" s="399"/>
      <c r="M83" s="400"/>
      <c r="N83" s="84"/>
      <c r="O83" s="85"/>
      <c r="P83" s="52">
        <f t="shared" si="2"/>
        <v>22600</v>
      </c>
      <c r="R83">
        <v>902</v>
      </c>
    </row>
    <row r="84" spans="1:18" ht="25.5" customHeight="1">
      <c r="A84" s="53">
        <v>255</v>
      </c>
      <c r="B84" s="54" t="s">
        <v>67</v>
      </c>
      <c r="C84" s="393">
        <v>1</v>
      </c>
      <c r="D84" s="84">
        <v>101</v>
      </c>
      <c r="E84" s="85">
        <v>0</v>
      </c>
      <c r="F84" s="84">
        <v>228</v>
      </c>
      <c r="G84" s="85">
        <v>0</v>
      </c>
      <c r="H84" s="399"/>
      <c r="I84" s="400"/>
      <c r="J84" s="399"/>
      <c r="K84" s="400"/>
      <c r="L84" s="399"/>
      <c r="M84" s="400"/>
      <c r="N84" s="84"/>
      <c r="O84" s="85"/>
      <c r="P84" s="52">
        <f t="shared" si="2"/>
        <v>0</v>
      </c>
      <c r="R84">
        <v>903</v>
      </c>
    </row>
    <row r="85" spans="1:18" ht="25.5" customHeight="1">
      <c r="A85" s="53">
        <v>256</v>
      </c>
      <c r="B85" s="54" t="s">
        <v>70</v>
      </c>
      <c r="C85" s="393">
        <v>1</v>
      </c>
      <c r="D85" s="84">
        <v>101</v>
      </c>
      <c r="E85" s="85">
        <v>0</v>
      </c>
      <c r="F85" s="84">
        <v>228</v>
      </c>
      <c r="G85" s="85">
        <v>0</v>
      </c>
      <c r="H85" s="399"/>
      <c r="I85" s="400"/>
      <c r="J85" s="399"/>
      <c r="K85" s="400"/>
      <c r="L85" s="399"/>
      <c r="M85" s="400"/>
      <c r="N85" s="84"/>
      <c r="O85" s="85"/>
      <c r="P85" s="52">
        <f t="shared" si="2"/>
        <v>0</v>
      </c>
      <c r="R85">
        <v>904</v>
      </c>
    </row>
    <row r="86" spans="1:18" ht="25.5" customHeight="1">
      <c r="A86" s="53">
        <v>259</v>
      </c>
      <c r="B86" s="54" t="s">
        <v>68</v>
      </c>
      <c r="C86" s="393">
        <v>1</v>
      </c>
      <c r="D86" s="84">
        <v>101</v>
      </c>
      <c r="E86" s="85">
        <v>25000</v>
      </c>
      <c r="F86" s="84">
        <v>228</v>
      </c>
      <c r="G86" s="85">
        <v>0</v>
      </c>
      <c r="H86" s="399"/>
      <c r="I86" s="400"/>
      <c r="J86" s="399"/>
      <c r="K86" s="400"/>
      <c r="L86" s="399"/>
      <c r="M86" s="400"/>
      <c r="N86" s="84"/>
      <c r="O86" s="85"/>
      <c r="P86" s="52">
        <f t="shared" si="2"/>
        <v>25000</v>
      </c>
      <c r="R86">
        <v>999</v>
      </c>
    </row>
    <row r="87" spans="1:18" ht="25.5" customHeight="1">
      <c r="A87" s="58">
        <v>2600</v>
      </c>
      <c r="B87" s="50" t="s">
        <v>71</v>
      </c>
      <c r="C87" s="392"/>
      <c r="D87" s="51"/>
      <c r="E87" s="62">
        <f>SUM(E88:E89)</f>
        <v>1935699</v>
      </c>
      <c r="F87" s="51"/>
      <c r="G87" s="62">
        <f>SUM(G88:G89)</f>
        <v>1077875</v>
      </c>
      <c r="H87" s="51"/>
      <c r="I87" s="62">
        <f>SUM(I88:I89)</f>
        <v>0</v>
      </c>
      <c r="J87" s="51"/>
      <c r="K87" s="62">
        <f>SUM(K88:K89)</f>
        <v>0</v>
      </c>
      <c r="L87" s="51"/>
      <c r="M87" s="62">
        <f>SUM(M88:M89)</f>
        <v>0</v>
      </c>
      <c r="N87" s="51"/>
      <c r="O87" s="62">
        <f>SUM(O88:O89)</f>
        <v>0</v>
      </c>
      <c r="P87" s="52">
        <f t="shared" si="2"/>
        <v>3013574</v>
      </c>
    </row>
    <row r="88" spans="1:18" ht="25.5" customHeight="1">
      <c r="A88" s="53">
        <v>261</v>
      </c>
      <c r="B88" s="54" t="s">
        <v>72</v>
      </c>
      <c r="C88" s="393">
        <v>1</v>
      </c>
      <c r="D88" s="84">
        <v>101</v>
      </c>
      <c r="E88" s="85">
        <f>1565228+370471</f>
        <v>1935699</v>
      </c>
      <c r="F88" s="84">
        <v>228</v>
      </c>
      <c r="G88" s="85">
        <f>1000000+77875</f>
        <v>1077875</v>
      </c>
      <c r="H88" s="399"/>
      <c r="I88" s="400"/>
      <c r="J88" s="399"/>
      <c r="K88" s="400"/>
      <c r="L88" s="399"/>
      <c r="M88" s="400"/>
      <c r="N88" s="84"/>
      <c r="O88" s="85"/>
      <c r="P88" s="52">
        <f t="shared" si="2"/>
        <v>3013574</v>
      </c>
    </row>
    <row r="89" spans="1:18" ht="25.5" customHeight="1">
      <c r="A89" s="53">
        <v>262</v>
      </c>
      <c r="B89" s="54" t="s">
        <v>73</v>
      </c>
      <c r="C89" s="393"/>
      <c r="D89" s="399"/>
      <c r="E89" s="400"/>
      <c r="F89" s="399"/>
      <c r="G89" s="400"/>
      <c r="H89" s="399"/>
      <c r="I89" s="400"/>
      <c r="J89" s="399"/>
      <c r="K89" s="400"/>
      <c r="L89" s="399"/>
      <c r="M89" s="400"/>
      <c r="N89" s="399"/>
      <c r="O89" s="400"/>
      <c r="P89" s="52">
        <f t="shared" si="2"/>
        <v>0</v>
      </c>
    </row>
    <row r="90" spans="1:18" ht="25.5" customHeight="1">
      <c r="A90" s="58">
        <v>2700</v>
      </c>
      <c r="B90" s="50" t="s">
        <v>74</v>
      </c>
      <c r="C90" s="392"/>
      <c r="D90" s="51"/>
      <c r="E90" s="62">
        <f>SUM(E91:E95)</f>
        <v>15000</v>
      </c>
      <c r="F90" s="51"/>
      <c r="G90" s="62">
        <f>SUM(G91:G95)</f>
        <v>85002</v>
      </c>
      <c r="H90" s="51"/>
      <c r="I90" s="62">
        <f>SUM(I91:I95)</f>
        <v>0</v>
      </c>
      <c r="J90" s="51"/>
      <c r="K90" s="62">
        <f>SUM(K91:K95)</f>
        <v>0</v>
      </c>
      <c r="L90" s="51"/>
      <c r="M90" s="62">
        <f>SUM(M91:M95)</f>
        <v>0</v>
      </c>
      <c r="N90" s="51"/>
      <c r="O90" s="62">
        <f>SUM(O91:O95)</f>
        <v>0</v>
      </c>
      <c r="P90" s="52">
        <f t="shared" si="2"/>
        <v>100002</v>
      </c>
    </row>
    <row r="91" spans="1:18" ht="25.5" customHeight="1">
      <c r="A91" s="53">
        <v>271</v>
      </c>
      <c r="B91" s="54" t="s">
        <v>75</v>
      </c>
      <c r="C91" s="393">
        <v>1</v>
      </c>
      <c r="D91" s="84">
        <v>101</v>
      </c>
      <c r="E91" s="85">
        <v>0</v>
      </c>
      <c r="F91" s="84">
        <v>228</v>
      </c>
      <c r="G91" s="85">
        <f>50000+6173</f>
        <v>56173</v>
      </c>
      <c r="H91" s="399"/>
      <c r="I91" s="400"/>
      <c r="J91" s="399"/>
      <c r="K91" s="400"/>
      <c r="L91" s="399"/>
      <c r="M91" s="400"/>
      <c r="N91" s="84"/>
      <c r="O91" s="85"/>
      <c r="P91" s="52">
        <f t="shared" si="2"/>
        <v>56173</v>
      </c>
    </row>
    <row r="92" spans="1:18" ht="25.5" customHeight="1">
      <c r="A92" s="53">
        <v>272</v>
      </c>
      <c r="B92" s="54" t="s">
        <v>76</v>
      </c>
      <c r="C92" s="393">
        <v>1</v>
      </c>
      <c r="D92" s="84">
        <v>101</v>
      </c>
      <c r="E92" s="85">
        <v>10000</v>
      </c>
      <c r="F92" s="84">
        <v>228</v>
      </c>
      <c r="G92" s="85">
        <f>10000+18829</f>
        <v>28829</v>
      </c>
      <c r="H92" s="399"/>
      <c r="I92" s="400"/>
      <c r="J92" s="399"/>
      <c r="K92" s="400"/>
      <c r="L92" s="399"/>
      <c r="M92" s="400"/>
      <c r="N92" s="84"/>
      <c r="O92" s="85"/>
      <c r="P92" s="52">
        <f t="shared" si="2"/>
        <v>38829</v>
      </c>
    </row>
    <row r="93" spans="1:18" ht="25.5" customHeight="1">
      <c r="A93" s="53">
        <v>273</v>
      </c>
      <c r="B93" s="54" t="s">
        <v>77</v>
      </c>
      <c r="C93" s="393">
        <v>1</v>
      </c>
      <c r="D93" s="84">
        <v>101</v>
      </c>
      <c r="E93" s="85">
        <v>5000</v>
      </c>
      <c r="F93" s="84"/>
      <c r="G93" s="85">
        <v>0</v>
      </c>
      <c r="H93" s="399"/>
      <c r="I93" s="400"/>
      <c r="J93" s="399"/>
      <c r="K93" s="400"/>
      <c r="L93" s="399"/>
      <c r="M93" s="400"/>
      <c r="N93" s="84"/>
      <c r="O93" s="85"/>
      <c r="P93" s="52">
        <f t="shared" si="2"/>
        <v>5000</v>
      </c>
    </row>
    <row r="94" spans="1:18" ht="25.5" customHeight="1">
      <c r="A94" s="53">
        <v>274</v>
      </c>
      <c r="B94" s="54" t="s">
        <v>78</v>
      </c>
      <c r="C94" s="393">
        <v>1</v>
      </c>
      <c r="D94" s="84"/>
      <c r="E94" s="85">
        <v>0</v>
      </c>
      <c r="F94" s="84"/>
      <c r="G94" s="85">
        <v>0</v>
      </c>
      <c r="H94" s="399"/>
      <c r="I94" s="400"/>
      <c r="J94" s="399"/>
      <c r="K94" s="400"/>
      <c r="L94" s="399"/>
      <c r="M94" s="400"/>
      <c r="N94" s="84"/>
      <c r="O94" s="85"/>
      <c r="P94" s="52">
        <f t="shared" si="2"/>
        <v>0</v>
      </c>
    </row>
    <row r="95" spans="1:18" ht="25.5" customHeight="1">
      <c r="A95" s="53">
        <v>275</v>
      </c>
      <c r="B95" s="54" t="s">
        <v>79</v>
      </c>
      <c r="C95" s="393">
        <v>1</v>
      </c>
      <c r="D95" s="84"/>
      <c r="E95" s="85">
        <v>0</v>
      </c>
      <c r="F95" s="84"/>
      <c r="G95" s="85">
        <v>0</v>
      </c>
      <c r="H95" s="399"/>
      <c r="I95" s="400"/>
      <c r="J95" s="399"/>
      <c r="K95" s="400"/>
      <c r="L95" s="399"/>
      <c r="M95" s="400"/>
      <c r="N95" s="84"/>
      <c r="O95" s="85"/>
      <c r="P95" s="52">
        <f t="shared" si="2"/>
        <v>0</v>
      </c>
    </row>
    <row r="96" spans="1:18" ht="25.5" customHeight="1">
      <c r="A96" s="58">
        <v>2800</v>
      </c>
      <c r="B96" s="50" t="s">
        <v>80</v>
      </c>
      <c r="C96" s="392"/>
      <c r="D96" s="51"/>
      <c r="E96" s="62">
        <f>SUM(E97:E99)</f>
        <v>0</v>
      </c>
      <c r="F96" s="51"/>
      <c r="G96" s="62">
        <f>SUM(G97:G99)</f>
        <v>51427</v>
      </c>
      <c r="H96" s="51"/>
      <c r="I96" s="62">
        <f>SUM(I97:I99)</f>
        <v>0</v>
      </c>
      <c r="J96" s="51"/>
      <c r="K96" s="62">
        <f>SUM(K97:K99)</f>
        <v>0</v>
      </c>
      <c r="L96" s="51"/>
      <c r="M96" s="62">
        <f>SUM(M97:M99)</f>
        <v>0</v>
      </c>
      <c r="N96" s="51"/>
      <c r="O96" s="62">
        <f>SUM(O97:O99)</f>
        <v>0</v>
      </c>
      <c r="P96" s="52">
        <f t="shared" si="2"/>
        <v>51427</v>
      </c>
    </row>
    <row r="97" spans="1:16" ht="25.5" customHeight="1">
      <c r="A97" s="53">
        <v>281</v>
      </c>
      <c r="B97" s="54" t="s">
        <v>81</v>
      </c>
      <c r="C97" s="393">
        <v>1</v>
      </c>
      <c r="D97" s="84">
        <v>101</v>
      </c>
      <c r="E97" s="85">
        <v>0</v>
      </c>
      <c r="F97" s="84">
        <v>228</v>
      </c>
      <c r="G97" s="85">
        <v>50427</v>
      </c>
      <c r="H97" s="399"/>
      <c r="I97" s="400"/>
      <c r="J97" s="399"/>
      <c r="K97" s="400"/>
      <c r="L97" s="399"/>
      <c r="M97" s="400"/>
      <c r="N97" s="84"/>
      <c r="O97" s="85"/>
      <c r="P97" s="52">
        <f t="shared" si="2"/>
        <v>50427</v>
      </c>
    </row>
    <row r="98" spans="1:16" ht="25.5" customHeight="1">
      <c r="A98" s="53">
        <v>282</v>
      </c>
      <c r="B98" s="54" t="s">
        <v>82</v>
      </c>
      <c r="C98" s="393">
        <v>1</v>
      </c>
      <c r="D98" s="84">
        <v>101</v>
      </c>
      <c r="E98" s="85">
        <v>0</v>
      </c>
      <c r="F98" s="84">
        <v>228</v>
      </c>
      <c r="G98" s="85">
        <v>0</v>
      </c>
      <c r="H98" s="399"/>
      <c r="I98" s="400"/>
      <c r="J98" s="399"/>
      <c r="K98" s="400"/>
      <c r="L98" s="399"/>
      <c r="M98" s="400"/>
      <c r="N98" s="84"/>
      <c r="O98" s="85"/>
      <c r="P98" s="52">
        <f t="shared" si="2"/>
        <v>0</v>
      </c>
    </row>
    <row r="99" spans="1:16" ht="25.5" customHeight="1">
      <c r="A99" s="53">
        <v>283</v>
      </c>
      <c r="B99" s="54" t="s">
        <v>1206</v>
      </c>
      <c r="C99" s="393">
        <v>1</v>
      </c>
      <c r="D99" s="84">
        <v>101</v>
      </c>
      <c r="E99" s="85">
        <v>0</v>
      </c>
      <c r="F99" s="84">
        <v>228</v>
      </c>
      <c r="G99" s="85">
        <v>1000</v>
      </c>
      <c r="H99" s="399"/>
      <c r="I99" s="400"/>
      <c r="J99" s="399"/>
      <c r="K99" s="400"/>
      <c r="L99" s="399"/>
      <c r="M99" s="400"/>
      <c r="N99" s="84"/>
      <c r="O99" s="85"/>
      <c r="P99" s="52">
        <f t="shared" si="2"/>
        <v>1000</v>
      </c>
    </row>
    <row r="100" spans="1:16" ht="25.5" customHeight="1">
      <c r="A100" s="58">
        <v>2900</v>
      </c>
      <c r="B100" s="50" t="s">
        <v>83</v>
      </c>
      <c r="C100" s="392"/>
      <c r="D100" s="51"/>
      <c r="E100" s="62">
        <f>SUM(E101:E109)</f>
        <v>695000</v>
      </c>
      <c r="F100" s="51"/>
      <c r="G100" s="62">
        <f>SUM(G101:G109)</f>
        <v>333000</v>
      </c>
      <c r="H100" s="51"/>
      <c r="I100" s="62">
        <f>SUM(I101:I109)</f>
        <v>0</v>
      </c>
      <c r="J100" s="51"/>
      <c r="K100" s="62">
        <f>SUM(K101:K109)</f>
        <v>0</v>
      </c>
      <c r="L100" s="51"/>
      <c r="M100" s="62">
        <f>SUM(M101:M109)</f>
        <v>0</v>
      </c>
      <c r="N100" s="51"/>
      <c r="O100" s="62">
        <f>SUM(O101:O109)</f>
        <v>0</v>
      </c>
      <c r="P100" s="52">
        <f t="shared" si="2"/>
        <v>1028000</v>
      </c>
    </row>
    <row r="101" spans="1:16" ht="25.5" customHeight="1">
      <c r="A101" s="53">
        <v>291</v>
      </c>
      <c r="B101" s="54" t="s">
        <v>84</v>
      </c>
      <c r="C101" s="393">
        <v>1</v>
      </c>
      <c r="D101" s="84">
        <v>101</v>
      </c>
      <c r="E101" s="85">
        <v>20000</v>
      </c>
      <c r="F101" s="84">
        <v>228</v>
      </c>
      <c r="G101" s="85">
        <v>1000</v>
      </c>
      <c r="H101" s="399"/>
      <c r="I101" s="400"/>
      <c r="J101" s="399"/>
      <c r="K101" s="400"/>
      <c r="L101" s="399"/>
      <c r="M101" s="400"/>
      <c r="N101" s="84"/>
      <c r="O101" s="85"/>
      <c r="P101" s="52">
        <f t="shared" si="2"/>
        <v>21000</v>
      </c>
    </row>
    <row r="102" spans="1:16" ht="25.5" customHeight="1">
      <c r="A102" s="53">
        <v>292</v>
      </c>
      <c r="B102" s="54" t="s">
        <v>85</v>
      </c>
      <c r="C102" s="393">
        <v>1</v>
      </c>
      <c r="D102" s="84">
        <v>101</v>
      </c>
      <c r="E102" s="85">
        <v>0</v>
      </c>
      <c r="F102" s="84">
        <v>228</v>
      </c>
      <c r="G102" s="85">
        <v>0</v>
      </c>
      <c r="H102" s="399"/>
      <c r="I102" s="400"/>
      <c r="J102" s="399"/>
      <c r="K102" s="400"/>
      <c r="L102" s="399"/>
      <c r="M102" s="400"/>
      <c r="N102" s="84"/>
      <c r="O102" s="85"/>
      <c r="P102" s="52">
        <f t="shared" si="2"/>
        <v>0</v>
      </c>
    </row>
    <row r="103" spans="1:16" ht="25.5" customHeight="1">
      <c r="A103" s="53">
        <v>293</v>
      </c>
      <c r="B103" s="54" t="s">
        <v>1307</v>
      </c>
      <c r="C103" s="393">
        <v>1</v>
      </c>
      <c r="D103" s="84">
        <v>101</v>
      </c>
      <c r="E103" s="85">
        <v>30000</v>
      </c>
      <c r="F103" s="84">
        <v>228</v>
      </c>
      <c r="G103" s="85">
        <v>51000</v>
      </c>
      <c r="H103" s="399"/>
      <c r="I103" s="400"/>
      <c r="J103" s="399"/>
      <c r="K103" s="400"/>
      <c r="L103" s="399"/>
      <c r="M103" s="400"/>
      <c r="N103" s="84"/>
      <c r="O103" s="85"/>
      <c r="P103" s="52">
        <f t="shared" si="2"/>
        <v>81000</v>
      </c>
    </row>
    <row r="104" spans="1:16" ht="25.5" customHeight="1">
      <c r="A104" s="53">
        <v>294</v>
      </c>
      <c r="B104" s="54" t="s">
        <v>86</v>
      </c>
      <c r="C104" s="393">
        <v>1</v>
      </c>
      <c r="D104" s="84">
        <v>101</v>
      </c>
      <c r="E104" s="85">
        <v>55000</v>
      </c>
      <c r="F104" s="84">
        <v>228</v>
      </c>
      <c r="G104" s="85">
        <v>10000</v>
      </c>
      <c r="H104" s="399"/>
      <c r="I104" s="400"/>
      <c r="J104" s="399"/>
      <c r="K104" s="400"/>
      <c r="L104" s="399"/>
      <c r="M104" s="400"/>
      <c r="N104" s="84"/>
      <c r="O104" s="85"/>
      <c r="P104" s="52">
        <f t="shared" si="2"/>
        <v>65000</v>
      </c>
    </row>
    <row r="105" spans="1:16" ht="25.5" customHeight="1">
      <c r="A105" s="53">
        <v>295</v>
      </c>
      <c r="B105" s="54" t="s">
        <v>87</v>
      </c>
      <c r="C105" s="393">
        <v>1</v>
      </c>
      <c r="D105" s="84">
        <v>101</v>
      </c>
      <c r="E105" s="85">
        <v>0</v>
      </c>
      <c r="F105" s="84">
        <v>228</v>
      </c>
      <c r="G105" s="85">
        <v>1000</v>
      </c>
      <c r="H105" s="399"/>
      <c r="I105" s="400"/>
      <c r="J105" s="399"/>
      <c r="K105" s="400"/>
      <c r="L105" s="399"/>
      <c r="M105" s="400"/>
      <c r="N105" s="84"/>
      <c r="O105" s="85"/>
      <c r="P105" s="52">
        <f t="shared" si="2"/>
        <v>1000</v>
      </c>
    </row>
    <row r="106" spans="1:16" ht="25.5" customHeight="1">
      <c r="A106" s="53">
        <v>296</v>
      </c>
      <c r="B106" s="54" t="s">
        <v>88</v>
      </c>
      <c r="C106" s="393">
        <v>1</v>
      </c>
      <c r="D106" s="84">
        <v>101</v>
      </c>
      <c r="E106" s="85">
        <v>390000</v>
      </c>
      <c r="F106" s="84">
        <v>228</v>
      </c>
      <c r="G106" s="85">
        <v>270000</v>
      </c>
      <c r="H106" s="399"/>
      <c r="I106" s="400"/>
      <c r="J106" s="399"/>
      <c r="K106" s="400"/>
      <c r="L106" s="399"/>
      <c r="M106" s="400"/>
      <c r="N106" s="84"/>
      <c r="O106" s="85"/>
      <c r="P106" s="52">
        <f t="shared" si="2"/>
        <v>660000</v>
      </c>
    </row>
    <row r="107" spans="1:16" ht="25.5" customHeight="1">
      <c r="A107" s="53">
        <v>297</v>
      </c>
      <c r="B107" s="54" t="s">
        <v>89</v>
      </c>
      <c r="C107" s="393">
        <v>1</v>
      </c>
      <c r="D107" s="84">
        <v>101</v>
      </c>
      <c r="E107" s="85">
        <v>0</v>
      </c>
      <c r="F107" s="84">
        <v>228</v>
      </c>
      <c r="G107" s="85">
        <v>0</v>
      </c>
      <c r="H107" s="399"/>
      <c r="I107" s="400"/>
      <c r="J107" s="399"/>
      <c r="K107" s="400"/>
      <c r="L107" s="399"/>
      <c r="M107" s="400"/>
      <c r="N107" s="84"/>
      <c r="O107" s="85"/>
      <c r="P107" s="52">
        <f t="shared" si="2"/>
        <v>0</v>
      </c>
    </row>
    <row r="108" spans="1:16" ht="25.5" customHeight="1">
      <c r="A108" s="53">
        <v>298</v>
      </c>
      <c r="B108" s="54" t="s">
        <v>90</v>
      </c>
      <c r="C108" s="393">
        <v>1</v>
      </c>
      <c r="D108" s="84">
        <v>101</v>
      </c>
      <c r="E108" s="85">
        <v>200000</v>
      </c>
      <c r="F108" s="84">
        <v>228</v>
      </c>
      <c r="G108" s="85">
        <v>0</v>
      </c>
      <c r="H108" s="399"/>
      <c r="I108" s="400"/>
      <c r="J108" s="399"/>
      <c r="K108" s="400"/>
      <c r="L108" s="399"/>
      <c r="M108" s="400"/>
      <c r="N108" s="84"/>
      <c r="O108" s="85"/>
      <c r="P108" s="52">
        <f t="shared" si="2"/>
        <v>200000</v>
      </c>
    </row>
    <row r="109" spans="1:16" ht="25.5" customHeight="1">
      <c r="A109" s="53">
        <v>299</v>
      </c>
      <c r="B109" s="54" t="s">
        <v>91</v>
      </c>
      <c r="C109" s="393">
        <v>1</v>
      </c>
      <c r="D109" s="84">
        <v>101</v>
      </c>
      <c r="E109" s="85">
        <v>0</v>
      </c>
      <c r="F109" s="84"/>
      <c r="G109" s="85">
        <v>0</v>
      </c>
      <c r="H109" s="399"/>
      <c r="I109" s="400"/>
      <c r="J109" s="399"/>
      <c r="K109" s="400"/>
      <c r="L109" s="399"/>
      <c r="M109" s="400"/>
      <c r="N109" s="84"/>
      <c r="O109" s="85"/>
      <c r="P109" s="52">
        <f t="shared" si="2"/>
        <v>0</v>
      </c>
    </row>
    <row r="110" spans="1:16" ht="25.5" customHeight="1">
      <c r="A110" s="55">
        <v>3000</v>
      </c>
      <c r="B110" s="56" t="s">
        <v>92</v>
      </c>
      <c r="C110" s="394"/>
      <c r="D110" s="57"/>
      <c r="E110" s="79">
        <f>E111+E121+E131+E141+E151+E161+E169+E179+E185</f>
        <v>9687501</v>
      </c>
      <c r="F110" s="57"/>
      <c r="G110" s="79">
        <f>G111+G121+G131+G141+G151+G161+G169+G179+G185</f>
        <v>2284004</v>
      </c>
      <c r="H110" s="57"/>
      <c r="I110" s="79">
        <f>I111+I121+I131+I141+I151+I161+I169+I179+I185</f>
        <v>0</v>
      </c>
      <c r="J110" s="57"/>
      <c r="K110" s="79">
        <f>K111+K121+K131+K141+K151+K161+K169+K179+K185</f>
        <v>0</v>
      </c>
      <c r="L110" s="57"/>
      <c r="M110" s="79">
        <f>M111+M121+M131+M141+M151+M161+M169+M179+M185</f>
        <v>0</v>
      </c>
      <c r="N110" s="57"/>
      <c r="O110" s="79">
        <f>O111+O121+O131+O141+O151+O161+O169+O179+O185</f>
        <v>0</v>
      </c>
      <c r="P110" s="52">
        <f t="shared" si="2"/>
        <v>11971505</v>
      </c>
    </row>
    <row r="111" spans="1:16" ht="25.5" customHeight="1">
      <c r="A111" s="58">
        <v>3100</v>
      </c>
      <c r="B111" s="50" t="s">
        <v>93</v>
      </c>
      <c r="C111" s="392"/>
      <c r="D111" s="51"/>
      <c r="E111" s="62">
        <f>SUM(E112:E120)</f>
        <v>2922500</v>
      </c>
      <c r="F111" s="51"/>
      <c r="G111" s="62">
        <f>SUM(G112:G120)</f>
        <v>1517604</v>
      </c>
      <c r="H111" s="51"/>
      <c r="I111" s="62">
        <f>SUM(I112:I120)</f>
        <v>0</v>
      </c>
      <c r="J111" s="51"/>
      <c r="K111" s="62">
        <f>SUM(K112:K120)</f>
        <v>0</v>
      </c>
      <c r="L111" s="51"/>
      <c r="M111" s="62">
        <f>SUM(M112:M120)</f>
        <v>0</v>
      </c>
      <c r="N111" s="51"/>
      <c r="O111" s="62">
        <f>SUM(O112:O120)</f>
        <v>0</v>
      </c>
      <c r="P111" s="52">
        <f t="shared" si="2"/>
        <v>4440104</v>
      </c>
    </row>
    <row r="112" spans="1:16" ht="25.5" customHeight="1">
      <c r="A112" s="53">
        <v>311</v>
      </c>
      <c r="B112" s="54" t="s">
        <v>94</v>
      </c>
      <c r="C112" s="393">
        <v>1</v>
      </c>
      <c r="D112" s="84">
        <v>101</v>
      </c>
      <c r="E112" s="85">
        <v>2400000</v>
      </c>
      <c r="F112" s="84">
        <v>228</v>
      </c>
      <c r="G112" s="85">
        <f>1417876+72728</f>
        <v>1490604</v>
      </c>
      <c r="H112" s="399"/>
      <c r="I112" s="400"/>
      <c r="J112" s="399"/>
      <c r="K112" s="400"/>
      <c r="L112" s="399"/>
      <c r="M112" s="400"/>
      <c r="N112" s="84"/>
      <c r="O112" s="85"/>
      <c r="P112" s="52">
        <f t="shared" si="2"/>
        <v>3890604</v>
      </c>
    </row>
    <row r="113" spans="1:16" ht="25.5" customHeight="1">
      <c r="A113" s="53">
        <v>312</v>
      </c>
      <c r="B113" s="54" t="s">
        <v>95</v>
      </c>
      <c r="C113" s="393">
        <v>1</v>
      </c>
      <c r="D113" s="84"/>
      <c r="E113" s="85">
        <v>0</v>
      </c>
      <c r="F113" s="84">
        <v>228</v>
      </c>
      <c r="G113" s="85">
        <v>4000</v>
      </c>
      <c r="H113" s="399"/>
      <c r="I113" s="400"/>
      <c r="J113" s="399"/>
      <c r="K113" s="400"/>
      <c r="L113" s="399"/>
      <c r="M113" s="400"/>
      <c r="N113" s="84"/>
      <c r="O113" s="85"/>
      <c r="P113" s="52">
        <f t="shared" si="2"/>
        <v>4000</v>
      </c>
    </row>
    <row r="114" spans="1:16" ht="25.5" customHeight="1">
      <c r="A114" s="53">
        <v>313</v>
      </c>
      <c r="B114" s="54" t="s">
        <v>96</v>
      </c>
      <c r="C114" s="393">
        <v>1</v>
      </c>
      <c r="D114" s="84"/>
      <c r="E114" s="85">
        <v>0</v>
      </c>
      <c r="F114" s="84"/>
      <c r="G114" s="85">
        <v>0</v>
      </c>
      <c r="H114" s="399"/>
      <c r="I114" s="400"/>
      <c r="J114" s="399"/>
      <c r="K114" s="400"/>
      <c r="L114" s="399"/>
      <c r="M114" s="400"/>
      <c r="N114" s="84"/>
      <c r="O114" s="85"/>
      <c r="P114" s="52">
        <f t="shared" si="2"/>
        <v>0</v>
      </c>
    </row>
    <row r="115" spans="1:16" ht="25.5" customHeight="1">
      <c r="A115" s="53">
        <v>314</v>
      </c>
      <c r="B115" s="54" t="s">
        <v>97</v>
      </c>
      <c r="C115" s="393">
        <v>1</v>
      </c>
      <c r="D115" s="84">
        <v>101</v>
      </c>
      <c r="E115" s="85">
        <v>350000</v>
      </c>
      <c r="F115" s="84"/>
      <c r="G115" s="85"/>
      <c r="H115" s="399"/>
      <c r="I115" s="400"/>
      <c r="J115" s="399"/>
      <c r="K115" s="400"/>
      <c r="L115" s="399"/>
      <c r="M115" s="400"/>
      <c r="N115" s="84"/>
      <c r="O115" s="85"/>
      <c r="P115" s="52">
        <f t="shared" si="2"/>
        <v>350000</v>
      </c>
    </row>
    <row r="116" spans="1:16" ht="25.5" customHeight="1">
      <c r="A116" s="53">
        <v>315</v>
      </c>
      <c r="B116" s="54" t="s">
        <v>98</v>
      </c>
      <c r="C116" s="393">
        <v>1</v>
      </c>
      <c r="D116" s="84">
        <v>101</v>
      </c>
      <c r="E116" s="85">
        <v>147000</v>
      </c>
      <c r="F116" s="84">
        <v>228</v>
      </c>
      <c r="G116" s="85">
        <v>5000</v>
      </c>
      <c r="H116" s="399"/>
      <c r="I116" s="400"/>
      <c r="J116" s="399"/>
      <c r="K116" s="400"/>
      <c r="L116" s="399"/>
      <c r="M116" s="400"/>
      <c r="N116" s="84"/>
      <c r="O116" s="85"/>
      <c r="P116" s="52">
        <f t="shared" si="2"/>
        <v>152000</v>
      </c>
    </row>
    <row r="117" spans="1:16" ht="25.5" customHeight="1">
      <c r="A117" s="53">
        <v>316</v>
      </c>
      <c r="B117" s="54" t="s">
        <v>334</v>
      </c>
      <c r="C117" s="393">
        <v>1</v>
      </c>
      <c r="D117" s="84"/>
      <c r="E117" s="85">
        <v>0</v>
      </c>
      <c r="F117" s="84"/>
      <c r="G117" s="85">
        <v>0</v>
      </c>
      <c r="H117" s="399"/>
      <c r="I117" s="400"/>
      <c r="J117" s="399"/>
      <c r="K117" s="400"/>
      <c r="L117" s="399"/>
      <c r="M117" s="400"/>
      <c r="N117" s="84"/>
      <c r="O117" s="85"/>
      <c r="P117" s="52">
        <f t="shared" si="2"/>
        <v>0</v>
      </c>
    </row>
    <row r="118" spans="1:16" ht="25.5" customHeight="1">
      <c r="A118" s="53">
        <v>317</v>
      </c>
      <c r="B118" s="54" t="s">
        <v>99</v>
      </c>
      <c r="C118" s="393">
        <v>1</v>
      </c>
      <c r="D118" s="84">
        <v>101</v>
      </c>
      <c r="E118" s="85"/>
      <c r="F118" s="84"/>
      <c r="G118" s="85">
        <v>0</v>
      </c>
      <c r="H118" s="399"/>
      <c r="I118" s="400"/>
      <c r="J118" s="399"/>
      <c r="K118" s="400"/>
      <c r="L118" s="399"/>
      <c r="M118" s="400"/>
      <c r="N118" s="84"/>
      <c r="O118" s="85"/>
      <c r="P118" s="52">
        <f t="shared" si="2"/>
        <v>0</v>
      </c>
    </row>
    <row r="119" spans="1:16" ht="25.5" customHeight="1">
      <c r="A119" s="53">
        <v>318</v>
      </c>
      <c r="B119" s="54" t="s">
        <v>100</v>
      </c>
      <c r="C119" s="393">
        <v>1</v>
      </c>
      <c r="D119" s="84">
        <v>101</v>
      </c>
      <c r="E119" s="85">
        <v>7500</v>
      </c>
      <c r="F119" s="84"/>
      <c r="G119" s="85">
        <v>0</v>
      </c>
      <c r="H119" s="399"/>
      <c r="I119" s="400"/>
      <c r="J119" s="399"/>
      <c r="K119" s="400"/>
      <c r="L119" s="399"/>
      <c r="M119" s="400"/>
      <c r="N119" s="84"/>
      <c r="O119" s="85"/>
      <c r="P119" s="52">
        <f t="shared" si="2"/>
        <v>7500</v>
      </c>
    </row>
    <row r="120" spans="1:16" ht="25.5" customHeight="1">
      <c r="A120" s="53">
        <v>319</v>
      </c>
      <c r="B120" s="54" t="s">
        <v>101</v>
      </c>
      <c r="C120" s="393">
        <v>1</v>
      </c>
      <c r="D120" s="84">
        <v>101</v>
      </c>
      <c r="E120" s="85">
        <v>18000</v>
      </c>
      <c r="F120" s="84">
        <v>228</v>
      </c>
      <c r="G120" s="85">
        <v>18000</v>
      </c>
      <c r="H120" s="399"/>
      <c r="I120" s="400"/>
      <c r="J120" s="399"/>
      <c r="K120" s="400"/>
      <c r="L120" s="399"/>
      <c r="M120" s="400"/>
      <c r="N120" s="84"/>
      <c r="O120" s="85"/>
      <c r="P120" s="52">
        <f t="shared" si="2"/>
        <v>36000</v>
      </c>
    </row>
    <row r="121" spans="1:16" ht="25.5" customHeight="1">
      <c r="A121" s="58">
        <v>3200</v>
      </c>
      <c r="B121" s="50" t="s">
        <v>102</v>
      </c>
      <c r="C121" s="392"/>
      <c r="D121" s="51"/>
      <c r="E121" s="62">
        <f>SUM(E122:E130)</f>
        <v>472474</v>
      </c>
      <c r="F121" s="51"/>
      <c r="G121" s="62">
        <f>SUM(G122:G130)</f>
        <v>0</v>
      </c>
      <c r="H121" s="51"/>
      <c r="I121" s="62">
        <f>SUM(I122:I130)</f>
        <v>0</v>
      </c>
      <c r="J121" s="51"/>
      <c r="K121" s="62">
        <f>SUM(K122:K130)</f>
        <v>0</v>
      </c>
      <c r="L121" s="51"/>
      <c r="M121" s="62">
        <f>SUM(M122:M130)</f>
        <v>0</v>
      </c>
      <c r="N121" s="51"/>
      <c r="O121" s="62">
        <f>SUM(O122:O130)</f>
        <v>0</v>
      </c>
      <c r="P121" s="52">
        <f t="shared" si="2"/>
        <v>472474</v>
      </c>
    </row>
    <row r="122" spans="1:16" ht="25.5" customHeight="1">
      <c r="A122" s="53">
        <v>321</v>
      </c>
      <c r="B122" s="54" t="s">
        <v>103</v>
      </c>
      <c r="C122" s="393">
        <v>1</v>
      </c>
      <c r="D122" s="84">
        <v>101</v>
      </c>
      <c r="E122" s="85">
        <v>0</v>
      </c>
      <c r="F122" s="84"/>
      <c r="G122" s="85">
        <v>0</v>
      </c>
      <c r="H122" s="399"/>
      <c r="I122" s="400"/>
      <c r="J122" s="399"/>
      <c r="K122" s="400"/>
      <c r="L122" s="399"/>
      <c r="M122" s="400"/>
      <c r="N122" s="84"/>
      <c r="O122" s="85"/>
      <c r="P122" s="52">
        <f t="shared" si="2"/>
        <v>0</v>
      </c>
    </row>
    <row r="123" spans="1:16" ht="25.5" customHeight="1">
      <c r="A123" s="53">
        <v>322</v>
      </c>
      <c r="B123" s="54" t="s">
        <v>104</v>
      </c>
      <c r="C123" s="393">
        <v>1</v>
      </c>
      <c r="D123" s="84">
        <v>101</v>
      </c>
      <c r="E123" s="85">
        <v>85000</v>
      </c>
      <c r="F123" s="84"/>
      <c r="G123" s="85">
        <v>0</v>
      </c>
      <c r="H123" s="399"/>
      <c r="I123" s="400"/>
      <c r="J123" s="399"/>
      <c r="K123" s="400"/>
      <c r="L123" s="399"/>
      <c r="M123" s="400"/>
      <c r="N123" s="84"/>
      <c r="O123" s="85"/>
      <c r="P123" s="52">
        <f t="shared" si="2"/>
        <v>85000</v>
      </c>
    </row>
    <row r="124" spans="1:16" ht="25.5" customHeight="1">
      <c r="A124" s="53">
        <v>323</v>
      </c>
      <c r="B124" s="54" t="s">
        <v>322</v>
      </c>
      <c r="C124" s="393">
        <v>1</v>
      </c>
      <c r="D124" s="84">
        <v>101</v>
      </c>
      <c r="E124" s="85">
        <v>90000</v>
      </c>
      <c r="F124" s="84"/>
      <c r="G124" s="85">
        <v>0</v>
      </c>
      <c r="H124" s="399"/>
      <c r="I124" s="400"/>
      <c r="J124" s="399"/>
      <c r="K124" s="400"/>
      <c r="L124" s="399"/>
      <c r="M124" s="400"/>
      <c r="N124" s="84"/>
      <c r="O124" s="85"/>
      <c r="P124" s="52">
        <f t="shared" si="2"/>
        <v>90000</v>
      </c>
    </row>
    <row r="125" spans="1:16" ht="25.5" customHeight="1">
      <c r="A125" s="53">
        <v>324</v>
      </c>
      <c r="B125" s="54" t="s">
        <v>105</v>
      </c>
      <c r="C125" s="393">
        <v>1</v>
      </c>
      <c r="D125" s="84"/>
      <c r="E125" s="85">
        <v>0</v>
      </c>
      <c r="F125" s="84"/>
      <c r="G125" s="85">
        <v>0</v>
      </c>
      <c r="H125" s="399"/>
      <c r="I125" s="400"/>
      <c r="J125" s="399"/>
      <c r="K125" s="400"/>
      <c r="L125" s="399"/>
      <c r="M125" s="400"/>
      <c r="N125" s="84"/>
      <c r="O125" s="85"/>
      <c r="P125" s="52">
        <f t="shared" si="2"/>
        <v>0</v>
      </c>
    </row>
    <row r="126" spans="1:16" ht="25.5" customHeight="1">
      <c r="A126" s="53">
        <v>325</v>
      </c>
      <c r="B126" s="54" t="s">
        <v>106</v>
      </c>
      <c r="C126" s="393">
        <v>1</v>
      </c>
      <c r="D126" s="84">
        <v>101</v>
      </c>
      <c r="E126" s="85">
        <v>52000</v>
      </c>
      <c r="F126" s="84"/>
      <c r="G126" s="85">
        <v>0</v>
      </c>
      <c r="H126" s="399"/>
      <c r="I126" s="400"/>
      <c r="J126" s="399"/>
      <c r="K126" s="400"/>
      <c r="L126" s="399"/>
      <c r="M126" s="400"/>
      <c r="N126" s="84"/>
      <c r="O126" s="85"/>
      <c r="P126" s="52">
        <f t="shared" si="2"/>
        <v>52000</v>
      </c>
    </row>
    <row r="127" spans="1:16" ht="25.5" customHeight="1">
      <c r="A127" s="53">
        <v>326</v>
      </c>
      <c r="B127" s="54" t="s">
        <v>107</v>
      </c>
      <c r="C127" s="393">
        <v>1</v>
      </c>
      <c r="D127" s="84">
        <v>101</v>
      </c>
      <c r="E127" s="85">
        <v>245474</v>
      </c>
      <c r="F127" s="84"/>
      <c r="G127" s="85">
        <v>0</v>
      </c>
      <c r="H127" s="399"/>
      <c r="I127" s="400"/>
      <c r="J127" s="399"/>
      <c r="K127" s="400"/>
      <c r="L127" s="399"/>
      <c r="M127" s="400"/>
      <c r="N127" s="84"/>
      <c r="O127" s="85"/>
      <c r="P127" s="52">
        <f t="shared" si="2"/>
        <v>245474</v>
      </c>
    </row>
    <row r="128" spans="1:16" ht="25.5" customHeight="1">
      <c r="A128" s="53">
        <v>327</v>
      </c>
      <c r="B128" s="54" t="s">
        <v>108</v>
      </c>
      <c r="C128" s="393">
        <v>1</v>
      </c>
      <c r="D128" s="84">
        <v>101</v>
      </c>
      <c r="E128" s="85">
        <v>0</v>
      </c>
      <c r="F128" s="84"/>
      <c r="G128" s="85">
        <v>0</v>
      </c>
      <c r="H128" s="399"/>
      <c r="I128" s="400"/>
      <c r="J128" s="399"/>
      <c r="K128" s="400"/>
      <c r="L128" s="399"/>
      <c r="M128" s="400"/>
      <c r="N128" s="84"/>
      <c r="O128" s="85"/>
      <c r="P128" s="52">
        <f t="shared" si="2"/>
        <v>0</v>
      </c>
    </row>
    <row r="129" spans="1:16" ht="25.5" customHeight="1">
      <c r="A129" s="53">
        <v>328</v>
      </c>
      <c r="B129" s="54" t="s">
        <v>109</v>
      </c>
      <c r="C129" s="393">
        <v>1</v>
      </c>
      <c r="D129" s="84">
        <v>101</v>
      </c>
      <c r="E129" s="85">
        <v>0</v>
      </c>
      <c r="F129" s="84"/>
      <c r="G129" s="85">
        <v>0</v>
      </c>
      <c r="H129" s="399"/>
      <c r="I129" s="400"/>
      <c r="J129" s="399"/>
      <c r="K129" s="400"/>
      <c r="L129" s="399"/>
      <c r="M129" s="400"/>
      <c r="N129" s="84"/>
      <c r="O129" s="85"/>
      <c r="P129" s="52">
        <f t="shared" si="2"/>
        <v>0</v>
      </c>
    </row>
    <row r="130" spans="1:16" ht="25.5" customHeight="1">
      <c r="A130" s="53">
        <v>329</v>
      </c>
      <c r="B130" s="54" t="s">
        <v>110</v>
      </c>
      <c r="C130" s="393">
        <v>1</v>
      </c>
      <c r="D130" s="84">
        <v>101</v>
      </c>
      <c r="E130" s="85">
        <v>0</v>
      </c>
      <c r="F130" s="84"/>
      <c r="G130" s="85">
        <v>0</v>
      </c>
      <c r="H130" s="399"/>
      <c r="I130" s="400"/>
      <c r="J130" s="399"/>
      <c r="K130" s="400"/>
      <c r="L130" s="399"/>
      <c r="M130" s="400"/>
      <c r="N130" s="84"/>
      <c r="O130" s="85"/>
      <c r="P130" s="52">
        <f t="shared" si="2"/>
        <v>0</v>
      </c>
    </row>
    <row r="131" spans="1:16" ht="25.5" customHeight="1">
      <c r="A131" s="58">
        <v>3300</v>
      </c>
      <c r="B131" s="50" t="s">
        <v>1308</v>
      </c>
      <c r="C131" s="392"/>
      <c r="D131" s="51"/>
      <c r="E131" s="62">
        <f>SUM(E132:E140)</f>
        <v>968000</v>
      </c>
      <c r="F131" s="51"/>
      <c r="G131" s="62">
        <f>SUM(G132:G140)</f>
        <v>0</v>
      </c>
      <c r="H131" s="51"/>
      <c r="I131" s="62">
        <f>SUM(I132:I140)</f>
        <v>0</v>
      </c>
      <c r="J131" s="51"/>
      <c r="K131" s="62">
        <f>SUM(K132:K140)</f>
        <v>0</v>
      </c>
      <c r="L131" s="51"/>
      <c r="M131" s="62">
        <f>SUM(M132:M140)</f>
        <v>0</v>
      </c>
      <c r="N131" s="51"/>
      <c r="O131" s="62">
        <f>SUM(O132:O140)</f>
        <v>0</v>
      </c>
      <c r="P131" s="52">
        <f t="shared" si="2"/>
        <v>968000</v>
      </c>
    </row>
    <row r="132" spans="1:16" ht="25.5" customHeight="1">
      <c r="A132" s="53">
        <v>331</v>
      </c>
      <c r="B132" s="86" t="s">
        <v>126</v>
      </c>
      <c r="C132" s="393">
        <v>1</v>
      </c>
      <c r="D132" s="84"/>
      <c r="E132" s="85">
        <v>0</v>
      </c>
      <c r="F132" s="84"/>
      <c r="G132" s="85">
        <v>0</v>
      </c>
      <c r="H132" s="399"/>
      <c r="I132" s="400"/>
      <c r="J132" s="399"/>
      <c r="K132" s="400"/>
      <c r="L132" s="399"/>
      <c r="M132" s="400"/>
      <c r="N132" s="84"/>
      <c r="O132" s="85"/>
      <c r="P132" s="52">
        <f t="shared" si="2"/>
        <v>0</v>
      </c>
    </row>
    <row r="133" spans="1:16" ht="25.5" customHeight="1">
      <c r="A133" s="53">
        <v>332</v>
      </c>
      <c r="B133" s="54" t="s">
        <v>111</v>
      </c>
      <c r="C133" s="393">
        <v>1</v>
      </c>
      <c r="D133" s="84"/>
      <c r="E133" s="85">
        <v>0</v>
      </c>
      <c r="F133" s="84"/>
      <c r="G133" s="85">
        <v>0</v>
      </c>
      <c r="H133" s="399"/>
      <c r="I133" s="400"/>
      <c r="J133" s="399"/>
      <c r="K133" s="400"/>
      <c r="L133" s="399"/>
      <c r="M133" s="400"/>
      <c r="N133" s="84"/>
      <c r="O133" s="85"/>
      <c r="P133" s="52">
        <f t="shared" si="2"/>
        <v>0</v>
      </c>
    </row>
    <row r="134" spans="1:16" ht="25.5" customHeight="1">
      <c r="A134" s="53">
        <v>333</v>
      </c>
      <c r="B134" s="54" t="s">
        <v>112</v>
      </c>
      <c r="C134" s="393">
        <v>1</v>
      </c>
      <c r="D134" s="84">
        <v>101</v>
      </c>
      <c r="E134" s="85">
        <f>220000+348000</f>
        <v>568000</v>
      </c>
      <c r="F134" s="84"/>
      <c r="G134" s="85">
        <v>0</v>
      </c>
      <c r="H134" s="399"/>
      <c r="I134" s="400"/>
      <c r="J134" s="399"/>
      <c r="K134" s="400"/>
      <c r="L134" s="399"/>
      <c r="M134" s="400"/>
      <c r="N134" s="84"/>
      <c r="O134" s="85"/>
      <c r="P134" s="52">
        <f t="shared" si="2"/>
        <v>568000</v>
      </c>
    </row>
    <row r="135" spans="1:16" ht="25.5" customHeight="1">
      <c r="A135" s="53">
        <v>334</v>
      </c>
      <c r="B135" s="54" t="s">
        <v>113</v>
      </c>
      <c r="C135" s="393">
        <v>1</v>
      </c>
      <c r="D135" s="84">
        <v>101</v>
      </c>
      <c r="E135" s="85">
        <v>100000</v>
      </c>
      <c r="F135" s="84"/>
      <c r="G135" s="85">
        <v>0</v>
      </c>
      <c r="H135" s="399"/>
      <c r="I135" s="400"/>
      <c r="J135" s="399"/>
      <c r="K135" s="400"/>
      <c r="L135" s="399"/>
      <c r="M135" s="400"/>
      <c r="N135" s="84"/>
      <c r="O135" s="85"/>
      <c r="P135" s="52">
        <f t="shared" si="2"/>
        <v>100000</v>
      </c>
    </row>
    <row r="136" spans="1:16" ht="25.5" customHeight="1">
      <c r="A136" s="53">
        <v>335</v>
      </c>
      <c r="B136" s="54" t="s">
        <v>114</v>
      </c>
      <c r="C136" s="393">
        <v>1</v>
      </c>
      <c r="D136" s="84">
        <v>101</v>
      </c>
      <c r="E136" s="85">
        <v>300000</v>
      </c>
      <c r="F136" s="84"/>
      <c r="G136" s="85">
        <v>0</v>
      </c>
      <c r="H136" s="399"/>
      <c r="I136" s="400"/>
      <c r="J136" s="399"/>
      <c r="K136" s="400"/>
      <c r="L136" s="399"/>
      <c r="M136" s="400"/>
      <c r="N136" s="84"/>
      <c r="O136" s="85"/>
      <c r="P136" s="52">
        <f t="shared" si="2"/>
        <v>300000</v>
      </c>
    </row>
    <row r="137" spans="1:16" ht="25.5" customHeight="1">
      <c r="A137" s="53">
        <v>336</v>
      </c>
      <c r="B137" s="54" t="s">
        <v>1211</v>
      </c>
      <c r="C137" s="393">
        <v>1</v>
      </c>
      <c r="D137" s="84"/>
      <c r="E137" s="85">
        <v>0</v>
      </c>
      <c r="F137" s="84"/>
      <c r="G137" s="85">
        <v>0</v>
      </c>
      <c r="H137" s="399"/>
      <c r="I137" s="400"/>
      <c r="J137" s="399"/>
      <c r="K137" s="400"/>
      <c r="L137" s="399"/>
      <c r="M137" s="400"/>
      <c r="N137" s="84"/>
      <c r="O137" s="85"/>
      <c r="P137" s="52">
        <f t="shared" si="2"/>
        <v>0</v>
      </c>
    </row>
    <row r="138" spans="1:16" ht="25.5" customHeight="1">
      <c r="A138" s="53">
        <v>337</v>
      </c>
      <c r="B138" s="54" t="s">
        <v>115</v>
      </c>
      <c r="C138" s="393">
        <v>1</v>
      </c>
      <c r="D138" s="84"/>
      <c r="E138" s="85">
        <v>0</v>
      </c>
      <c r="F138" s="84"/>
      <c r="G138" s="85">
        <v>0</v>
      </c>
      <c r="H138" s="399"/>
      <c r="I138" s="400"/>
      <c r="J138" s="399"/>
      <c r="K138" s="400"/>
      <c r="L138" s="399"/>
      <c r="M138" s="400"/>
      <c r="N138" s="84"/>
      <c r="O138" s="85"/>
      <c r="P138" s="52">
        <f t="shared" ref="P138:P201" si="3">E138+G138+I138+K138+M138+O138</f>
        <v>0</v>
      </c>
    </row>
    <row r="139" spans="1:16" ht="25.5" customHeight="1">
      <c r="A139" s="53">
        <v>338</v>
      </c>
      <c r="B139" s="54" t="s">
        <v>116</v>
      </c>
      <c r="C139" s="393">
        <v>1</v>
      </c>
      <c r="D139" s="84"/>
      <c r="E139" s="85">
        <v>0</v>
      </c>
      <c r="F139" s="84"/>
      <c r="G139" s="85">
        <v>0</v>
      </c>
      <c r="H139" s="399"/>
      <c r="I139" s="400"/>
      <c r="J139" s="399"/>
      <c r="K139" s="400"/>
      <c r="L139" s="399"/>
      <c r="M139" s="400"/>
      <c r="N139" s="84"/>
      <c r="O139" s="85"/>
      <c r="P139" s="52">
        <f t="shared" si="3"/>
        <v>0</v>
      </c>
    </row>
    <row r="140" spans="1:16" ht="25.5" customHeight="1">
      <c r="A140" s="53">
        <v>339</v>
      </c>
      <c r="B140" s="54" t="s">
        <v>117</v>
      </c>
      <c r="C140" s="393">
        <v>1</v>
      </c>
      <c r="D140" s="84">
        <v>101</v>
      </c>
      <c r="E140" s="85">
        <v>0</v>
      </c>
      <c r="F140" s="84"/>
      <c r="G140" s="85">
        <v>0</v>
      </c>
      <c r="H140" s="399"/>
      <c r="I140" s="400"/>
      <c r="J140" s="399"/>
      <c r="K140" s="400"/>
      <c r="L140" s="399"/>
      <c r="M140" s="400"/>
      <c r="N140" s="84"/>
      <c r="O140" s="85"/>
      <c r="P140" s="52">
        <f t="shared" si="3"/>
        <v>0</v>
      </c>
    </row>
    <row r="141" spans="1:16" ht="25.5" customHeight="1">
      <c r="A141" s="58">
        <v>3400</v>
      </c>
      <c r="B141" s="50" t="s">
        <v>118</v>
      </c>
      <c r="C141" s="392"/>
      <c r="D141" s="51"/>
      <c r="E141" s="62">
        <f>SUM(E142:E150)</f>
        <v>133284</v>
      </c>
      <c r="F141" s="51"/>
      <c r="G141" s="62">
        <f>SUM(G142:G150)</f>
        <v>217000</v>
      </c>
      <c r="H141" s="51"/>
      <c r="I141" s="62">
        <f>SUM(I142:I150)</f>
        <v>0</v>
      </c>
      <c r="J141" s="51"/>
      <c r="K141" s="62">
        <f>SUM(K142:K150)</f>
        <v>0</v>
      </c>
      <c r="L141" s="51"/>
      <c r="M141" s="62">
        <f>SUM(M142:M150)</f>
        <v>0</v>
      </c>
      <c r="N141" s="51"/>
      <c r="O141" s="62">
        <f>SUM(O142:O150)</f>
        <v>0</v>
      </c>
      <c r="P141" s="52">
        <f t="shared" si="3"/>
        <v>350284</v>
      </c>
    </row>
    <row r="142" spans="1:16" ht="25.5" customHeight="1">
      <c r="A142" s="53">
        <v>341</v>
      </c>
      <c r="B142" s="54" t="s">
        <v>300</v>
      </c>
      <c r="C142" s="393">
        <v>1</v>
      </c>
      <c r="D142" s="84"/>
      <c r="E142" s="85">
        <v>0</v>
      </c>
      <c r="F142" s="84"/>
      <c r="G142" s="85">
        <v>0</v>
      </c>
      <c r="H142" s="399"/>
      <c r="I142" s="400"/>
      <c r="J142" s="399"/>
      <c r="K142" s="400"/>
      <c r="L142" s="399"/>
      <c r="M142" s="400"/>
      <c r="N142" s="84"/>
      <c r="O142" s="85"/>
      <c r="P142" s="52">
        <f t="shared" si="3"/>
        <v>0</v>
      </c>
    </row>
    <row r="143" spans="1:16" ht="25.5" customHeight="1">
      <c r="A143" s="53">
        <v>342</v>
      </c>
      <c r="B143" s="54" t="s">
        <v>119</v>
      </c>
      <c r="C143" s="393">
        <v>1</v>
      </c>
      <c r="D143" s="84"/>
      <c r="E143" s="85">
        <v>0</v>
      </c>
      <c r="F143" s="84"/>
      <c r="G143" s="85">
        <v>0</v>
      </c>
      <c r="H143" s="399"/>
      <c r="I143" s="400"/>
      <c r="J143" s="399"/>
      <c r="K143" s="400"/>
      <c r="L143" s="399"/>
      <c r="M143" s="400"/>
      <c r="N143" s="84"/>
      <c r="O143" s="85"/>
      <c r="P143" s="52">
        <f t="shared" si="3"/>
        <v>0</v>
      </c>
    </row>
    <row r="144" spans="1:16" ht="25.5" customHeight="1">
      <c r="A144" s="53">
        <v>343</v>
      </c>
      <c r="B144" s="54" t="s">
        <v>120</v>
      </c>
      <c r="C144" s="393">
        <v>1</v>
      </c>
      <c r="D144" s="84"/>
      <c r="E144" s="85">
        <v>0</v>
      </c>
      <c r="F144" s="84"/>
      <c r="G144" s="85">
        <v>0</v>
      </c>
      <c r="H144" s="399"/>
      <c r="I144" s="400"/>
      <c r="J144" s="399"/>
      <c r="K144" s="400"/>
      <c r="L144" s="399"/>
      <c r="M144" s="400"/>
      <c r="N144" s="84"/>
      <c r="O144" s="85"/>
      <c r="P144" s="52">
        <f t="shared" si="3"/>
        <v>0</v>
      </c>
    </row>
    <row r="145" spans="1:16" ht="25.5" customHeight="1">
      <c r="A145" s="53">
        <v>344</v>
      </c>
      <c r="B145" s="54" t="s">
        <v>335</v>
      </c>
      <c r="C145" s="393">
        <v>1</v>
      </c>
      <c r="D145" s="84">
        <v>101</v>
      </c>
      <c r="E145" s="85">
        <v>120000</v>
      </c>
      <c r="F145" s="84">
        <v>228</v>
      </c>
      <c r="G145" s="85">
        <v>217000</v>
      </c>
      <c r="H145" s="399"/>
      <c r="I145" s="400"/>
      <c r="J145" s="399"/>
      <c r="K145" s="400"/>
      <c r="L145" s="399"/>
      <c r="M145" s="400"/>
      <c r="N145" s="84"/>
      <c r="O145" s="85"/>
      <c r="P145" s="52">
        <f t="shared" si="3"/>
        <v>337000</v>
      </c>
    </row>
    <row r="146" spans="1:16" ht="25.5" customHeight="1">
      <c r="A146" s="53">
        <v>345</v>
      </c>
      <c r="B146" s="54" t="s">
        <v>121</v>
      </c>
      <c r="C146" s="393">
        <v>1</v>
      </c>
      <c r="D146" s="84"/>
      <c r="E146" s="85">
        <v>0</v>
      </c>
      <c r="F146" s="84"/>
      <c r="G146" s="85"/>
      <c r="H146" s="399"/>
      <c r="I146" s="400"/>
      <c r="J146" s="399"/>
      <c r="K146" s="400"/>
      <c r="L146" s="399"/>
      <c r="M146" s="400"/>
      <c r="N146" s="84"/>
      <c r="O146" s="85"/>
      <c r="P146" s="52">
        <f t="shared" si="3"/>
        <v>0</v>
      </c>
    </row>
    <row r="147" spans="1:16" ht="25.5" customHeight="1">
      <c r="A147" s="53">
        <v>346</v>
      </c>
      <c r="B147" s="54" t="s">
        <v>122</v>
      </c>
      <c r="C147" s="393">
        <v>1</v>
      </c>
      <c r="D147" s="84"/>
      <c r="E147" s="85">
        <v>0</v>
      </c>
      <c r="F147" s="84"/>
      <c r="G147" s="85"/>
      <c r="H147" s="399"/>
      <c r="I147" s="400"/>
      <c r="J147" s="399"/>
      <c r="K147" s="400"/>
      <c r="L147" s="399"/>
      <c r="M147" s="400"/>
      <c r="N147" s="84"/>
      <c r="O147" s="85"/>
      <c r="P147" s="52">
        <f t="shared" si="3"/>
        <v>0</v>
      </c>
    </row>
    <row r="148" spans="1:16" ht="25.5" customHeight="1">
      <c r="A148" s="53">
        <v>347</v>
      </c>
      <c r="B148" s="54" t="s">
        <v>123</v>
      </c>
      <c r="C148" s="393">
        <v>1</v>
      </c>
      <c r="D148" s="84">
        <v>101</v>
      </c>
      <c r="E148" s="85">
        <v>13284</v>
      </c>
      <c r="F148" s="84"/>
      <c r="G148" s="85"/>
      <c r="H148" s="399"/>
      <c r="I148" s="400"/>
      <c r="J148" s="399"/>
      <c r="K148" s="400"/>
      <c r="L148" s="399"/>
      <c r="M148" s="400"/>
      <c r="N148" s="84"/>
      <c r="O148" s="85"/>
      <c r="P148" s="52">
        <f t="shared" si="3"/>
        <v>13284</v>
      </c>
    </row>
    <row r="149" spans="1:16" ht="25.5" customHeight="1">
      <c r="A149" s="53">
        <v>348</v>
      </c>
      <c r="B149" s="54" t="s">
        <v>124</v>
      </c>
      <c r="C149" s="393">
        <v>1</v>
      </c>
      <c r="D149" s="84">
        <v>101</v>
      </c>
      <c r="E149" s="85"/>
      <c r="F149" s="84"/>
      <c r="G149" s="85"/>
      <c r="H149" s="399"/>
      <c r="I149" s="400"/>
      <c r="J149" s="399"/>
      <c r="K149" s="400"/>
      <c r="L149" s="399"/>
      <c r="M149" s="400"/>
      <c r="N149" s="84"/>
      <c r="O149" s="85"/>
      <c r="P149" s="52">
        <f t="shared" si="3"/>
        <v>0</v>
      </c>
    </row>
    <row r="150" spans="1:16" ht="25.5" customHeight="1">
      <c r="A150" s="53">
        <v>349</v>
      </c>
      <c r="B150" s="54" t="s">
        <v>125</v>
      </c>
      <c r="C150" s="393">
        <v>1</v>
      </c>
      <c r="D150" s="84">
        <v>101</v>
      </c>
      <c r="E150" s="85"/>
      <c r="F150" s="84"/>
      <c r="G150" s="85"/>
      <c r="H150" s="399"/>
      <c r="I150" s="400"/>
      <c r="J150" s="399"/>
      <c r="K150" s="400"/>
      <c r="L150" s="399"/>
      <c r="M150" s="400"/>
      <c r="N150" s="84"/>
      <c r="O150" s="85"/>
      <c r="P150" s="52">
        <f t="shared" si="3"/>
        <v>0</v>
      </c>
    </row>
    <row r="151" spans="1:16" ht="25.5" customHeight="1">
      <c r="A151" s="58">
        <v>3500</v>
      </c>
      <c r="B151" s="50" t="s">
        <v>1309</v>
      </c>
      <c r="C151" s="392"/>
      <c r="D151" s="51"/>
      <c r="E151" s="62">
        <f>SUM(E152:E160)</f>
        <v>606419</v>
      </c>
      <c r="F151" s="51"/>
      <c r="G151" s="62">
        <f>SUM(G152:G160)</f>
        <v>352000</v>
      </c>
      <c r="H151" s="51"/>
      <c r="I151" s="62">
        <f>SUM(I152:I160)</f>
        <v>0</v>
      </c>
      <c r="J151" s="51"/>
      <c r="K151" s="62">
        <f>SUM(K152:K160)</f>
        <v>0</v>
      </c>
      <c r="L151" s="51"/>
      <c r="M151" s="62">
        <f>SUM(M152:M160)</f>
        <v>0</v>
      </c>
      <c r="N151" s="51"/>
      <c r="O151" s="62">
        <f>SUM(O152:O160)</f>
        <v>0</v>
      </c>
      <c r="P151" s="52">
        <f t="shared" si="3"/>
        <v>958419</v>
      </c>
    </row>
    <row r="152" spans="1:16" ht="25.5" customHeight="1">
      <c r="A152" s="53">
        <v>351</v>
      </c>
      <c r="B152" s="54" t="s">
        <v>127</v>
      </c>
      <c r="C152" s="393">
        <v>1</v>
      </c>
      <c r="D152" s="84">
        <v>101</v>
      </c>
      <c r="E152" s="85">
        <v>308419</v>
      </c>
      <c r="F152" s="84">
        <v>228</v>
      </c>
      <c r="G152" s="85">
        <v>120000</v>
      </c>
      <c r="H152" s="399"/>
      <c r="I152" s="400"/>
      <c r="J152" s="399"/>
      <c r="K152" s="400"/>
      <c r="L152" s="399"/>
      <c r="M152" s="400"/>
      <c r="N152" s="84"/>
      <c r="O152" s="85"/>
      <c r="P152" s="52">
        <f t="shared" si="3"/>
        <v>428419</v>
      </c>
    </row>
    <row r="153" spans="1:16" ht="25.5" customHeight="1">
      <c r="A153" s="53">
        <v>352</v>
      </c>
      <c r="B153" s="54" t="s">
        <v>618</v>
      </c>
      <c r="C153" s="393">
        <v>1</v>
      </c>
      <c r="D153" s="84">
        <v>101</v>
      </c>
      <c r="E153" s="85">
        <v>24000</v>
      </c>
      <c r="F153" s="84">
        <v>228</v>
      </c>
      <c r="G153" s="85">
        <v>8000</v>
      </c>
      <c r="H153" s="399"/>
      <c r="I153" s="400"/>
      <c r="J153" s="399"/>
      <c r="K153" s="400"/>
      <c r="L153" s="399"/>
      <c r="M153" s="400"/>
      <c r="N153" s="84"/>
      <c r="O153" s="85"/>
      <c r="P153" s="52">
        <f t="shared" si="3"/>
        <v>32000</v>
      </c>
    </row>
    <row r="154" spans="1:16" ht="25.5" customHeight="1">
      <c r="A154" s="53">
        <v>353</v>
      </c>
      <c r="B154" s="54" t="s">
        <v>301</v>
      </c>
      <c r="C154" s="393">
        <v>1</v>
      </c>
      <c r="D154" s="84">
        <v>101</v>
      </c>
      <c r="E154" s="85">
        <v>76000</v>
      </c>
      <c r="F154" s="84">
        <v>228</v>
      </c>
      <c r="G154" s="85">
        <v>20000</v>
      </c>
      <c r="H154" s="399"/>
      <c r="I154" s="400"/>
      <c r="J154" s="399"/>
      <c r="K154" s="400"/>
      <c r="L154" s="399"/>
      <c r="M154" s="400"/>
      <c r="N154" s="84"/>
      <c r="O154" s="85"/>
      <c r="P154" s="52">
        <f t="shared" si="3"/>
        <v>96000</v>
      </c>
    </row>
    <row r="155" spans="1:16" ht="25.5" customHeight="1">
      <c r="A155" s="53">
        <v>354</v>
      </c>
      <c r="B155" s="54" t="s">
        <v>128</v>
      </c>
      <c r="C155" s="393">
        <v>1</v>
      </c>
      <c r="D155" s="84"/>
      <c r="E155" s="85"/>
      <c r="F155" s="84"/>
      <c r="G155" s="85"/>
      <c r="H155" s="399"/>
      <c r="I155" s="400"/>
      <c r="J155" s="399"/>
      <c r="K155" s="400"/>
      <c r="L155" s="399"/>
      <c r="M155" s="400"/>
      <c r="N155" s="84"/>
      <c r="O155" s="85"/>
      <c r="P155" s="52">
        <f t="shared" si="3"/>
        <v>0</v>
      </c>
    </row>
    <row r="156" spans="1:16" ht="25.5" customHeight="1">
      <c r="A156" s="53">
        <v>355</v>
      </c>
      <c r="B156" s="54" t="s">
        <v>132</v>
      </c>
      <c r="C156" s="393">
        <v>1</v>
      </c>
      <c r="D156" s="84">
        <v>101</v>
      </c>
      <c r="E156" s="85">
        <v>150000</v>
      </c>
      <c r="F156" s="84">
        <v>228</v>
      </c>
      <c r="G156" s="85">
        <v>200000</v>
      </c>
      <c r="H156" s="399"/>
      <c r="I156" s="400"/>
      <c r="J156" s="399"/>
      <c r="K156" s="400"/>
      <c r="L156" s="399"/>
      <c r="M156" s="400"/>
      <c r="N156" s="84"/>
      <c r="O156" s="85"/>
      <c r="P156" s="52">
        <f t="shared" si="3"/>
        <v>350000</v>
      </c>
    </row>
    <row r="157" spans="1:16" ht="25.5" customHeight="1">
      <c r="A157" s="53">
        <v>356</v>
      </c>
      <c r="B157" s="54" t="s">
        <v>129</v>
      </c>
      <c r="C157" s="393">
        <v>1</v>
      </c>
      <c r="D157" s="84"/>
      <c r="E157" s="85"/>
      <c r="F157" s="84"/>
      <c r="G157" s="85"/>
      <c r="H157" s="399"/>
      <c r="I157" s="400"/>
      <c r="J157" s="399"/>
      <c r="K157" s="400"/>
      <c r="L157" s="399"/>
      <c r="M157" s="400"/>
      <c r="N157" s="84"/>
      <c r="O157" s="85"/>
      <c r="P157" s="52">
        <f t="shared" si="3"/>
        <v>0</v>
      </c>
    </row>
    <row r="158" spans="1:16" ht="25.5" customHeight="1">
      <c r="A158" s="53">
        <v>357</v>
      </c>
      <c r="B158" s="54" t="s">
        <v>1215</v>
      </c>
      <c r="C158" s="393">
        <v>1</v>
      </c>
      <c r="D158" s="84">
        <v>101</v>
      </c>
      <c r="E158" s="85">
        <v>25000</v>
      </c>
      <c r="F158" s="84">
        <v>228</v>
      </c>
      <c r="G158" s="85">
        <v>4000</v>
      </c>
      <c r="H158" s="399"/>
      <c r="I158" s="400"/>
      <c r="J158" s="399"/>
      <c r="K158" s="400"/>
      <c r="L158" s="399"/>
      <c r="M158" s="400"/>
      <c r="N158" s="84"/>
      <c r="O158" s="85"/>
      <c r="P158" s="52">
        <f t="shared" si="3"/>
        <v>29000</v>
      </c>
    </row>
    <row r="159" spans="1:16" ht="25.5" customHeight="1">
      <c r="A159" s="53">
        <v>358</v>
      </c>
      <c r="B159" s="54" t="s">
        <v>130</v>
      </c>
      <c r="C159" s="393">
        <v>1</v>
      </c>
      <c r="D159" s="84"/>
      <c r="E159" s="85"/>
      <c r="F159" s="84"/>
      <c r="G159" s="85"/>
      <c r="H159" s="399"/>
      <c r="I159" s="400"/>
      <c r="J159" s="399"/>
      <c r="K159" s="400"/>
      <c r="L159" s="399"/>
      <c r="M159" s="400"/>
      <c r="N159" s="84"/>
      <c r="O159" s="85"/>
      <c r="P159" s="52">
        <f t="shared" si="3"/>
        <v>0</v>
      </c>
    </row>
    <row r="160" spans="1:16" ht="25.5" customHeight="1">
      <c r="A160" s="53">
        <v>359</v>
      </c>
      <c r="B160" s="54" t="s">
        <v>131</v>
      </c>
      <c r="C160" s="393">
        <v>1</v>
      </c>
      <c r="D160" s="84">
        <v>101</v>
      </c>
      <c r="E160" s="85">
        <v>23000</v>
      </c>
      <c r="F160" s="84"/>
      <c r="G160" s="85"/>
      <c r="H160" s="399"/>
      <c r="I160" s="400"/>
      <c r="J160" s="399"/>
      <c r="K160" s="400"/>
      <c r="L160" s="399"/>
      <c r="M160" s="400"/>
      <c r="N160" s="84"/>
      <c r="O160" s="85"/>
      <c r="P160" s="52">
        <f t="shared" si="3"/>
        <v>23000</v>
      </c>
    </row>
    <row r="161" spans="1:16" ht="25.5" customHeight="1">
      <c r="A161" s="58">
        <v>3600</v>
      </c>
      <c r="B161" s="50" t="s">
        <v>133</v>
      </c>
      <c r="C161" s="392"/>
      <c r="D161" s="51"/>
      <c r="E161" s="62">
        <f>SUM(E162:E168)</f>
        <v>380000</v>
      </c>
      <c r="F161" s="51"/>
      <c r="G161" s="62">
        <f>SUM(G162:G168)</f>
        <v>107700</v>
      </c>
      <c r="H161" s="51"/>
      <c r="I161" s="62">
        <f>SUM(I162:I168)</f>
        <v>0</v>
      </c>
      <c r="J161" s="51"/>
      <c r="K161" s="62">
        <f>SUM(K162:K168)</f>
        <v>0</v>
      </c>
      <c r="L161" s="51"/>
      <c r="M161" s="62">
        <f>SUM(M162:M168)</f>
        <v>0</v>
      </c>
      <c r="N161" s="51"/>
      <c r="O161" s="62">
        <f>SUM(O162:O168)</f>
        <v>0</v>
      </c>
      <c r="P161" s="52">
        <f t="shared" si="3"/>
        <v>487700</v>
      </c>
    </row>
    <row r="162" spans="1:16" ht="25.5" customHeight="1">
      <c r="A162" s="53">
        <v>361</v>
      </c>
      <c r="B162" s="54" t="s">
        <v>619</v>
      </c>
      <c r="C162" s="393">
        <v>1</v>
      </c>
      <c r="D162" s="84">
        <v>101</v>
      </c>
      <c r="E162" s="85">
        <v>80000</v>
      </c>
      <c r="F162" s="84"/>
      <c r="G162" s="85"/>
      <c r="H162" s="399"/>
      <c r="I162" s="400"/>
      <c r="J162" s="399"/>
      <c r="K162" s="400"/>
      <c r="L162" s="399"/>
      <c r="M162" s="400"/>
      <c r="N162" s="84"/>
      <c r="O162" s="85"/>
      <c r="P162" s="52">
        <f t="shared" si="3"/>
        <v>80000</v>
      </c>
    </row>
    <row r="163" spans="1:16" ht="25.5" customHeight="1">
      <c r="A163" s="53">
        <v>362</v>
      </c>
      <c r="B163" s="54" t="s">
        <v>620</v>
      </c>
      <c r="C163" s="393">
        <v>1</v>
      </c>
      <c r="D163" s="84">
        <v>101</v>
      </c>
      <c r="E163" s="85">
        <v>220000</v>
      </c>
      <c r="F163" s="84">
        <v>228</v>
      </c>
      <c r="G163" s="85">
        <v>107500</v>
      </c>
      <c r="H163" s="399"/>
      <c r="I163" s="400"/>
      <c r="J163" s="399"/>
      <c r="K163" s="400"/>
      <c r="L163" s="399"/>
      <c r="M163" s="400"/>
      <c r="N163" s="84"/>
      <c r="O163" s="85"/>
      <c r="P163" s="52">
        <f t="shared" si="3"/>
        <v>327500</v>
      </c>
    </row>
    <row r="164" spans="1:16" ht="25.5" customHeight="1">
      <c r="A164" s="53">
        <v>363</v>
      </c>
      <c r="B164" s="54" t="s">
        <v>336</v>
      </c>
      <c r="C164" s="393">
        <v>1</v>
      </c>
      <c r="D164" s="84"/>
      <c r="E164" s="85"/>
      <c r="F164" s="84"/>
      <c r="G164" s="85"/>
      <c r="H164" s="399"/>
      <c r="I164" s="400"/>
      <c r="J164" s="399"/>
      <c r="K164" s="400"/>
      <c r="L164" s="399"/>
      <c r="M164" s="400"/>
      <c r="N164" s="84"/>
      <c r="O164" s="85"/>
      <c r="P164" s="52">
        <f t="shared" si="3"/>
        <v>0</v>
      </c>
    </row>
    <row r="165" spans="1:16" ht="25.5" customHeight="1">
      <c r="A165" s="53">
        <v>364</v>
      </c>
      <c r="B165" s="54" t="s">
        <v>134</v>
      </c>
      <c r="C165" s="393">
        <v>1</v>
      </c>
      <c r="D165" s="84"/>
      <c r="E165" s="85"/>
      <c r="F165" s="84"/>
      <c r="G165" s="85"/>
      <c r="H165" s="399"/>
      <c r="I165" s="400"/>
      <c r="J165" s="399"/>
      <c r="K165" s="400"/>
      <c r="L165" s="399"/>
      <c r="M165" s="400"/>
      <c r="N165" s="84"/>
      <c r="O165" s="85"/>
      <c r="P165" s="52">
        <f t="shared" si="3"/>
        <v>0</v>
      </c>
    </row>
    <row r="166" spans="1:16" ht="25.5" customHeight="1">
      <c r="A166" s="53">
        <v>365</v>
      </c>
      <c r="B166" s="54" t="s">
        <v>337</v>
      </c>
      <c r="C166" s="393">
        <v>1</v>
      </c>
      <c r="D166" s="84"/>
      <c r="E166" s="85"/>
      <c r="F166" s="84"/>
      <c r="G166" s="85"/>
      <c r="H166" s="399"/>
      <c r="I166" s="400"/>
      <c r="J166" s="399"/>
      <c r="K166" s="400"/>
      <c r="L166" s="399"/>
      <c r="M166" s="400"/>
      <c r="N166" s="84"/>
      <c r="O166" s="85"/>
      <c r="P166" s="52">
        <f t="shared" si="3"/>
        <v>0</v>
      </c>
    </row>
    <row r="167" spans="1:16" ht="25.5" customHeight="1">
      <c r="A167" s="53">
        <v>366</v>
      </c>
      <c r="B167" s="54" t="s">
        <v>135</v>
      </c>
      <c r="C167" s="393">
        <v>1</v>
      </c>
      <c r="D167" s="84"/>
      <c r="E167" s="85"/>
      <c r="F167" s="84"/>
      <c r="G167" s="85"/>
      <c r="H167" s="399"/>
      <c r="I167" s="400"/>
      <c r="J167" s="399"/>
      <c r="K167" s="400"/>
      <c r="L167" s="399"/>
      <c r="M167" s="400"/>
      <c r="N167" s="84"/>
      <c r="O167" s="85"/>
      <c r="P167" s="52">
        <f t="shared" si="3"/>
        <v>0</v>
      </c>
    </row>
    <row r="168" spans="1:16" ht="25.5" customHeight="1">
      <c r="A168" s="53">
        <v>369</v>
      </c>
      <c r="B168" s="54" t="s">
        <v>136</v>
      </c>
      <c r="C168" s="393">
        <v>1</v>
      </c>
      <c r="D168" s="84">
        <v>101</v>
      </c>
      <c r="E168" s="85">
        <v>80000</v>
      </c>
      <c r="F168" s="84">
        <v>228</v>
      </c>
      <c r="G168" s="85">
        <v>200</v>
      </c>
      <c r="H168" s="399"/>
      <c r="I168" s="400"/>
      <c r="J168" s="399"/>
      <c r="K168" s="400"/>
      <c r="L168" s="399"/>
      <c r="M168" s="400"/>
      <c r="N168" s="84"/>
      <c r="O168" s="85"/>
      <c r="P168" s="52">
        <f t="shared" si="3"/>
        <v>80200</v>
      </c>
    </row>
    <row r="169" spans="1:16" ht="25.5" customHeight="1">
      <c r="A169" s="58">
        <v>3700</v>
      </c>
      <c r="B169" s="50" t="s">
        <v>1310</v>
      </c>
      <c r="C169" s="392"/>
      <c r="D169" s="51"/>
      <c r="E169" s="62">
        <f>SUM(E170:E178)</f>
        <v>259000</v>
      </c>
      <c r="F169" s="51"/>
      <c r="G169" s="62">
        <f>SUM(G170:G178)</f>
        <v>65000</v>
      </c>
      <c r="H169" s="51"/>
      <c r="I169" s="62">
        <f>SUM(I170:I178)</f>
        <v>0</v>
      </c>
      <c r="J169" s="51"/>
      <c r="K169" s="62">
        <f>SUM(K170:K178)</f>
        <v>0</v>
      </c>
      <c r="L169" s="51"/>
      <c r="M169" s="62">
        <f>SUM(M170:M178)</f>
        <v>0</v>
      </c>
      <c r="N169" s="51"/>
      <c r="O169" s="62">
        <f>SUM(O170:O178)</f>
        <v>0</v>
      </c>
      <c r="P169" s="52">
        <f t="shared" si="3"/>
        <v>324000</v>
      </c>
    </row>
    <row r="170" spans="1:16" ht="25.5" customHeight="1">
      <c r="A170" s="53">
        <v>371</v>
      </c>
      <c r="B170" s="54" t="s">
        <v>137</v>
      </c>
      <c r="C170" s="393">
        <v>1</v>
      </c>
      <c r="D170" s="84"/>
      <c r="E170" s="85"/>
      <c r="F170" s="84"/>
      <c r="G170" s="85"/>
      <c r="H170" s="399"/>
      <c r="I170" s="400"/>
      <c r="J170" s="399"/>
      <c r="K170" s="400"/>
      <c r="L170" s="399"/>
      <c r="M170" s="400"/>
      <c r="N170" s="84"/>
      <c r="O170" s="85"/>
      <c r="P170" s="52">
        <f t="shared" si="3"/>
        <v>0</v>
      </c>
    </row>
    <row r="171" spans="1:16" ht="25.5" customHeight="1">
      <c r="A171" s="53">
        <v>372</v>
      </c>
      <c r="B171" s="54" t="s">
        <v>138</v>
      </c>
      <c r="C171" s="393">
        <v>1</v>
      </c>
      <c r="D171" s="84">
        <v>101</v>
      </c>
      <c r="E171" s="85">
        <v>2000</v>
      </c>
      <c r="F171" s="84">
        <v>228</v>
      </c>
      <c r="G171" s="85">
        <v>7000</v>
      </c>
      <c r="H171" s="399"/>
      <c r="I171" s="400"/>
      <c r="J171" s="399"/>
      <c r="K171" s="400"/>
      <c r="L171" s="399"/>
      <c r="M171" s="400"/>
      <c r="N171" s="84"/>
      <c r="O171" s="85"/>
      <c r="P171" s="52">
        <f t="shared" si="3"/>
        <v>9000</v>
      </c>
    </row>
    <row r="172" spans="1:16" ht="25.5" customHeight="1">
      <c r="A172" s="53">
        <v>373</v>
      </c>
      <c r="B172" s="54" t="s">
        <v>338</v>
      </c>
      <c r="C172" s="393">
        <v>1</v>
      </c>
      <c r="D172" s="84"/>
      <c r="E172" s="85"/>
      <c r="F172" s="84"/>
      <c r="G172" s="85"/>
      <c r="H172" s="399"/>
      <c r="I172" s="400"/>
      <c r="J172" s="399"/>
      <c r="K172" s="400"/>
      <c r="L172" s="399"/>
      <c r="M172" s="400"/>
      <c r="N172" s="84"/>
      <c r="O172" s="85"/>
      <c r="P172" s="52">
        <f t="shared" si="3"/>
        <v>0</v>
      </c>
    </row>
    <row r="173" spans="1:16" ht="25.5" customHeight="1">
      <c r="A173" s="53">
        <v>374</v>
      </c>
      <c r="B173" s="54" t="s">
        <v>339</v>
      </c>
      <c r="C173" s="393">
        <v>1</v>
      </c>
      <c r="D173" s="84"/>
      <c r="E173" s="85"/>
      <c r="F173" s="84"/>
      <c r="G173" s="85"/>
      <c r="H173" s="399"/>
      <c r="I173" s="400"/>
      <c r="J173" s="399"/>
      <c r="K173" s="400"/>
      <c r="L173" s="399"/>
      <c r="M173" s="400"/>
      <c r="N173" s="84"/>
      <c r="O173" s="85"/>
      <c r="P173" s="52">
        <f t="shared" si="3"/>
        <v>0</v>
      </c>
    </row>
    <row r="174" spans="1:16" ht="25.5" customHeight="1">
      <c r="A174" s="53">
        <v>375</v>
      </c>
      <c r="B174" s="54" t="s">
        <v>139</v>
      </c>
      <c r="C174" s="393">
        <v>1</v>
      </c>
      <c r="D174" s="84">
        <v>101</v>
      </c>
      <c r="E174" s="85">
        <v>207000</v>
      </c>
      <c r="F174" s="84">
        <v>228</v>
      </c>
      <c r="G174" s="85">
        <v>58000</v>
      </c>
      <c r="H174" s="399"/>
      <c r="I174" s="400"/>
      <c r="J174" s="399"/>
      <c r="K174" s="400"/>
      <c r="L174" s="399"/>
      <c r="M174" s="400"/>
      <c r="N174" s="84"/>
      <c r="O174" s="85"/>
      <c r="P174" s="52">
        <f t="shared" si="3"/>
        <v>265000</v>
      </c>
    </row>
    <row r="175" spans="1:16" ht="25.5" customHeight="1">
      <c r="A175" s="53">
        <v>376</v>
      </c>
      <c r="B175" s="54" t="s">
        <v>140</v>
      </c>
      <c r="C175" s="393">
        <v>1</v>
      </c>
      <c r="D175" s="84">
        <v>101</v>
      </c>
      <c r="E175" s="85">
        <v>50000</v>
      </c>
      <c r="F175" s="84"/>
      <c r="G175" s="85"/>
      <c r="H175" s="399"/>
      <c r="I175" s="400"/>
      <c r="J175" s="399"/>
      <c r="K175" s="400"/>
      <c r="L175" s="399"/>
      <c r="M175" s="400"/>
      <c r="N175" s="84"/>
      <c r="O175" s="85"/>
      <c r="P175" s="52">
        <f t="shared" si="3"/>
        <v>50000</v>
      </c>
    </row>
    <row r="176" spans="1:16" ht="25.5" customHeight="1">
      <c r="A176" s="53">
        <v>377</v>
      </c>
      <c r="B176" s="54" t="s">
        <v>141</v>
      </c>
      <c r="C176" s="393">
        <v>1</v>
      </c>
      <c r="D176" s="84"/>
      <c r="E176" s="85"/>
      <c r="F176" s="84"/>
      <c r="G176" s="85"/>
      <c r="H176" s="399"/>
      <c r="I176" s="400"/>
      <c r="J176" s="399"/>
      <c r="K176" s="400"/>
      <c r="L176" s="399"/>
      <c r="M176" s="400"/>
      <c r="N176" s="84"/>
      <c r="O176" s="85"/>
      <c r="P176" s="52">
        <f t="shared" si="3"/>
        <v>0</v>
      </c>
    </row>
    <row r="177" spans="1:16" ht="25.5" customHeight="1">
      <c r="A177" s="53">
        <v>378</v>
      </c>
      <c r="B177" s="54" t="s">
        <v>302</v>
      </c>
      <c r="C177" s="393">
        <v>1</v>
      </c>
      <c r="D177" s="84"/>
      <c r="E177" s="85"/>
      <c r="F177" s="84"/>
      <c r="G177" s="85"/>
      <c r="H177" s="399"/>
      <c r="I177" s="400"/>
      <c r="J177" s="399"/>
      <c r="K177" s="400"/>
      <c r="L177" s="399"/>
      <c r="M177" s="400"/>
      <c r="N177" s="84"/>
      <c r="O177" s="85"/>
      <c r="P177" s="52">
        <f t="shared" si="3"/>
        <v>0</v>
      </c>
    </row>
    <row r="178" spans="1:16" ht="25.5" customHeight="1">
      <c r="A178" s="53">
        <v>379</v>
      </c>
      <c r="B178" s="54" t="s">
        <v>303</v>
      </c>
      <c r="C178" s="393">
        <v>1</v>
      </c>
      <c r="D178" s="84"/>
      <c r="E178" s="85"/>
      <c r="F178" s="84"/>
      <c r="G178" s="85"/>
      <c r="H178" s="399"/>
      <c r="I178" s="400"/>
      <c r="J178" s="399"/>
      <c r="K178" s="400"/>
      <c r="L178" s="399"/>
      <c r="M178" s="400"/>
      <c r="N178" s="84"/>
      <c r="O178" s="85"/>
      <c r="P178" s="52">
        <f t="shared" si="3"/>
        <v>0</v>
      </c>
    </row>
    <row r="179" spans="1:16" ht="25.5" customHeight="1">
      <c r="A179" s="58">
        <v>3800</v>
      </c>
      <c r="B179" s="50" t="s">
        <v>142</v>
      </c>
      <c r="C179" s="392"/>
      <c r="D179" s="51"/>
      <c r="E179" s="62">
        <f>SUM(E180:E184)</f>
        <v>760001</v>
      </c>
      <c r="F179" s="51"/>
      <c r="G179" s="62">
        <f>SUM(G180:G184)</f>
        <v>9200</v>
      </c>
      <c r="H179" s="51"/>
      <c r="I179" s="62">
        <f>SUM(I180:I184)</f>
        <v>0</v>
      </c>
      <c r="J179" s="51"/>
      <c r="K179" s="62">
        <f>SUM(K180:K184)</f>
        <v>0</v>
      </c>
      <c r="L179" s="51"/>
      <c r="M179" s="62">
        <f>SUM(M180:M184)</f>
        <v>0</v>
      </c>
      <c r="N179" s="51"/>
      <c r="O179" s="62">
        <f>SUM(O180:O184)</f>
        <v>0</v>
      </c>
      <c r="P179" s="52">
        <f t="shared" si="3"/>
        <v>769201</v>
      </c>
    </row>
    <row r="180" spans="1:16" ht="25.5" customHeight="1">
      <c r="A180" s="53">
        <v>381</v>
      </c>
      <c r="B180" s="54" t="s">
        <v>304</v>
      </c>
      <c r="C180" s="393">
        <v>1</v>
      </c>
      <c r="D180" s="84">
        <v>101</v>
      </c>
      <c r="E180" s="85">
        <v>150000</v>
      </c>
      <c r="F180" s="84">
        <v>228</v>
      </c>
      <c r="G180" s="85">
        <v>200</v>
      </c>
      <c r="H180" s="399"/>
      <c r="I180" s="400"/>
      <c r="J180" s="399"/>
      <c r="K180" s="400"/>
      <c r="L180" s="399"/>
      <c r="M180" s="400"/>
      <c r="N180" s="84"/>
      <c r="O180" s="85"/>
      <c r="P180" s="52">
        <f t="shared" si="3"/>
        <v>150200</v>
      </c>
    </row>
    <row r="181" spans="1:16" ht="25.5" customHeight="1">
      <c r="A181" s="53">
        <v>382</v>
      </c>
      <c r="B181" s="54" t="s">
        <v>145</v>
      </c>
      <c r="C181" s="393">
        <v>1</v>
      </c>
      <c r="D181" s="84">
        <v>101</v>
      </c>
      <c r="E181" s="85">
        <f>600000+10001</f>
        <v>610001</v>
      </c>
      <c r="F181" s="84">
        <v>228</v>
      </c>
      <c r="G181" s="85">
        <v>9000</v>
      </c>
      <c r="H181" s="399"/>
      <c r="I181" s="400"/>
      <c r="J181" s="399"/>
      <c r="K181" s="400"/>
      <c r="L181" s="399"/>
      <c r="M181" s="400"/>
      <c r="N181" s="84"/>
      <c r="O181" s="85"/>
      <c r="P181" s="52">
        <f t="shared" si="3"/>
        <v>619001</v>
      </c>
    </row>
    <row r="182" spans="1:16" ht="25.5" customHeight="1">
      <c r="A182" s="53">
        <v>383</v>
      </c>
      <c r="B182" s="54" t="s">
        <v>143</v>
      </c>
      <c r="C182" s="393">
        <v>1</v>
      </c>
      <c r="D182" s="84"/>
      <c r="E182" s="85"/>
      <c r="F182" s="84"/>
      <c r="G182" s="85"/>
      <c r="H182" s="399"/>
      <c r="I182" s="400"/>
      <c r="J182" s="399"/>
      <c r="K182" s="400"/>
      <c r="L182" s="399"/>
      <c r="M182" s="400"/>
      <c r="N182" s="84"/>
      <c r="O182" s="85"/>
      <c r="P182" s="52">
        <f t="shared" si="3"/>
        <v>0</v>
      </c>
    </row>
    <row r="183" spans="1:16" ht="25.5" customHeight="1">
      <c r="A183" s="53">
        <v>384</v>
      </c>
      <c r="B183" s="54" t="s">
        <v>323</v>
      </c>
      <c r="C183" s="393">
        <v>1</v>
      </c>
      <c r="D183" s="84"/>
      <c r="E183" s="85"/>
      <c r="F183" s="84"/>
      <c r="G183" s="85"/>
      <c r="H183" s="399"/>
      <c r="I183" s="400"/>
      <c r="J183" s="399"/>
      <c r="K183" s="400"/>
      <c r="L183" s="399"/>
      <c r="M183" s="400"/>
      <c r="N183" s="84"/>
      <c r="O183" s="85"/>
      <c r="P183" s="52">
        <f t="shared" si="3"/>
        <v>0</v>
      </c>
    </row>
    <row r="184" spans="1:16" ht="25.5" customHeight="1">
      <c r="A184" s="53">
        <v>385</v>
      </c>
      <c r="B184" s="54" t="s">
        <v>144</v>
      </c>
      <c r="C184" s="393">
        <v>1</v>
      </c>
      <c r="D184" s="84"/>
      <c r="E184" s="85"/>
      <c r="F184" s="84"/>
      <c r="G184" s="85"/>
      <c r="H184" s="399"/>
      <c r="I184" s="400"/>
      <c r="J184" s="399"/>
      <c r="K184" s="400"/>
      <c r="L184" s="399"/>
      <c r="M184" s="400"/>
      <c r="N184" s="84"/>
      <c r="O184" s="85"/>
      <c r="P184" s="52">
        <f t="shared" si="3"/>
        <v>0</v>
      </c>
    </row>
    <row r="185" spans="1:16" ht="25.5" customHeight="1">
      <c r="A185" s="58">
        <v>3900</v>
      </c>
      <c r="B185" s="50" t="s">
        <v>146</v>
      </c>
      <c r="C185" s="392"/>
      <c r="D185" s="51"/>
      <c r="E185" s="62">
        <f>SUM(E186:E192)</f>
        <v>3185823</v>
      </c>
      <c r="F185" s="51"/>
      <c r="G185" s="62">
        <f>SUM(G186:G192)</f>
        <v>15500</v>
      </c>
      <c r="H185" s="51"/>
      <c r="I185" s="62">
        <f>SUM(I186:I192)</f>
        <v>0</v>
      </c>
      <c r="J185" s="51"/>
      <c r="K185" s="62">
        <f>SUM(K186:K192)</f>
        <v>0</v>
      </c>
      <c r="L185" s="51"/>
      <c r="M185" s="62">
        <f>SUM(M186:M192)</f>
        <v>0</v>
      </c>
      <c r="N185" s="51"/>
      <c r="O185" s="62">
        <f>SUM(O186:O192)</f>
        <v>0</v>
      </c>
      <c r="P185" s="52">
        <f t="shared" si="3"/>
        <v>3201323</v>
      </c>
    </row>
    <row r="186" spans="1:16" ht="25.5" customHeight="1">
      <c r="A186" s="53">
        <v>391</v>
      </c>
      <c r="B186" s="54" t="s">
        <v>147</v>
      </c>
      <c r="C186" s="393">
        <v>1</v>
      </c>
      <c r="D186" s="84"/>
      <c r="E186" s="85"/>
      <c r="F186" s="84"/>
      <c r="G186" s="85"/>
      <c r="H186" s="399"/>
      <c r="I186" s="400"/>
      <c r="J186" s="399"/>
      <c r="K186" s="400"/>
      <c r="L186" s="399"/>
      <c r="M186" s="400"/>
      <c r="N186" s="84"/>
      <c r="O186" s="85"/>
      <c r="P186" s="52">
        <f t="shared" si="3"/>
        <v>0</v>
      </c>
    </row>
    <row r="187" spans="1:16" ht="25.5" customHeight="1">
      <c r="A187" s="53">
        <v>392</v>
      </c>
      <c r="B187" s="54" t="s">
        <v>148</v>
      </c>
      <c r="C187" s="393">
        <v>1</v>
      </c>
      <c r="D187" s="84">
        <v>101</v>
      </c>
      <c r="E187" s="85">
        <f>2759553+426270</f>
        <v>3185823</v>
      </c>
      <c r="F187" s="84"/>
      <c r="G187" s="85"/>
      <c r="H187" s="399"/>
      <c r="I187" s="400"/>
      <c r="J187" s="399"/>
      <c r="K187" s="400"/>
      <c r="L187" s="399"/>
      <c r="M187" s="400"/>
      <c r="N187" s="84"/>
      <c r="O187" s="85"/>
      <c r="P187" s="52">
        <f t="shared" si="3"/>
        <v>3185823</v>
      </c>
    </row>
    <row r="188" spans="1:16" ht="25.5" customHeight="1">
      <c r="A188" s="53">
        <v>393</v>
      </c>
      <c r="B188" s="54" t="s">
        <v>152</v>
      </c>
      <c r="C188" s="393">
        <v>1</v>
      </c>
      <c r="D188" s="84"/>
      <c r="E188" s="85"/>
      <c r="F188" s="84"/>
      <c r="G188" s="85"/>
      <c r="H188" s="399"/>
      <c r="I188" s="400"/>
      <c r="J188" s="399"/>
      <c r="K188" s="400"/>
      <c r="L188" s="399"/>
      <c r="M188" s="400"/>
      <c r="N188" s="84"/>
      <c r="O188" s="85"/>
      <c r="P188" s="52">
        <f t="shared" si="3"/>
        <v>0</v>
      </c>
    </row>
    <row r="189" spans="1:16" ht="25.5" customHeight="1">
      <c r="A189" s="53">
        <v>394</v>
      </c>
      <c r="B189" s="54" t="s">
        <v>149</v>
      </c>
      <c r="C189" s="393">
        <v>1</v>
      </c>
      <c r="D189" s="84"/>
      <c r="E189" s="85"/>
      <c r="F189" s="84"/>
      <c r="G189" s="85"/>
      <c r="H189" s="399"/>
      <c r="I189" s="400"/>
      <c r="J189" s="399"/>
      <c r="K189" s="400"/>
      <c r="L189" s="399"/>
      <c r="M189" s="400"/>
      <c r="N189" s="84"/>
      <c r="O189" s="85"/>
      <c r="P189" s="52">
        <f t="shared" si="3"/>
        <v>0</v>
      </c>
    </row>
    <row r="190" spans="1:16" ht="25.5" customHeight="1">
      <c r="A190" s="53">
        <v>395</v>
      </c>
      <c r="B190" s="54" t="s">
        <v>150</v>
      </c>
      <c r="C190" s="393">
        <v>1</v>
      </c>
      <c r="D190" s="84"/>
      <c r="E190" s="85"/>
      <c r="F190" s="84"/>
      <c r="G190" s="85"/>
      <c r="H190" s="399"/>
      <c r="I190" s="400"/>
      <c r="J190" s="399"/>
      <c r="K190" s="400"/>
      <c r="L190" s="399"/>
      <c r="M190" s="400"/>
      <c r="N190" s="84"/>
      <c r="O190" s="85"/>
      <c r="P190" s="52">
        <f t="shared" si="3"/>
        <v>0</v>
      </c>
    </row>
    <row r="191" spans="1:16" ht="25.5" customHeight="1">
      <c r="A191" s="53">
        <v>396</v>
      </c>
      <c r="B191" s="54" t="s">
        <v>151</v>
      </c>
      <c r="C191" s="393">
        <v>1</v>
      </c>
      <c r="D191" s="84"/>
      <c r="E191" s="85"/>
      <c r="F191" s="84">
        <v>228</v>
      </c>
      <c r="G191" s="85">
        <v>15500</v>
      </c>
      <c r="H191" s="399"/>
      <c r="I191" s="400"/>
      <c r="J191" s="399"/>
      <c r="K191" s="400"/>
      <c r="L191" s="399"/>
      <c r="M191" s="400"/>
      <c r="N191" s="84"/>
      <c r="O191" s="85"/>
      <c r="P191" s="52">
        <f t="shared" si="3"/>
        <v>15500</v>
      </c>
    </row>
    <row r="192" spans="1:16" ht="25.5" customHeight="1">
      <c r="A192" s="53">
        <v>399</v>
      </c>
      <c r="B192" s="54" t="s">
        <v>153</v>
      </c>
      <c r="C192" s="393">
        <v>1</v>
      </c>
      <c r="D192" s="84"/>
      <c r="E192" s="85"/>
      <c r="F192" s="84"/>
      <c r="G192" s="85"/>
      <c r="H192" s="399"/>
      <c r="I192" s="400"/>
      <c r="J192" s="399"/>
      <c r="K192" s="400"/>
      <c r="L192" s="399"/>
      <c r="M192" s="400"/>
      <c r="N192" s="84"/>
      <c r="O192" s="85"/>
      <c r="P192" s="52">
        <f t="shared" si="3"/>
        <v>0</v>
      </c>
    </row>
    <row r="193" spans="1:16" ht="25.5" customHeight="1">
      <c r="A193" s="55">
        <v>4000</v>
      </c>
      <c r="B193" s="56" t="s">
        <v>154</v>
      </c>
      <c r="C193" s="394"/>
      <c r="D193" s="57"/>
      <c r="E193" s="79">
        <f>E194+E204+E210+E218+E227+E230+E237</f>
        <v>3880018</v>
      </c>
      <c r="F193" s="57"/>
      <c r="G193" s="79">
        <f>G194+G204+G210+G218+G227+G230+G237</f>
        <v>0</v>
      </c>
      <c r="H193" s="57"/>
      <c r="I193" s="79">
        <f>I194+I204+I210+I218+I227+I230+I237</f>
        <v>0</v>
      </c>
      <c r="J193" s="57"/>
      <c r="K193" s="79">
        <f>K194+K204+K210+K218+K227+K230+K237</f>
        <v>0</v>
      </c>
      <c r="L193" s="57"/>
      <c r="M193" s="79">
        <f>M194+M204+M210+M218+M227+M230+M237</f>
        <v>0</v>
      </c>
      <c r="N193" s="57"/>
      <c r="O193" s="79">
        <f>O194+O204+O210+O218+O227+O230+O237</f>
        <v>0</v>
      </c>
      <c r="P193" s="52">
        <f t="shared" si="3"/>
        <v>3880018</v>
      </c>
    </row>
    <row r="194" spans="1:16" ht="25.5" customHeight="1">
      <c r="A194" s="58">
        <v>4100</v>
      </c>
      <c r="B194" s="59" t="s">
        <v>360</v>
      </c>
      <c r="C194" s="395"/>
      <c r="D194" s="60"/>
      <c r="E194" s="62">
        <f>SUM(E195:E203)</f>
        <v>0</v>
      </c>
      <c r="F194" s="60"/>
      <c r="G194" s="62">
        <f>SUM(G195:G203)</f>
        <v>0</v>
      </c>
      <c r="H194" s="60"/>
      <c r="I194" s="62">
        <f>SUM(I195:I203)</f>
        <v>0</v>
      </c>
      <c r="J194" s="60"/>
      <c r="K194" s="62">
        <f>SUM(K195:K203)</f>
        <v>0</v>
      </c>
      <c r="L194" s="60"/>
      <c r="M194" s="62">
        <f>SUM(M195:M203)</f>
        <v>0</v>
      </c>
      <c r="N194" s="60"/>
      <c r="O194" s="62">
        <f>SUM(O195:O203)</f>
        <v>0</v>
      </c>
      <c r="P194" s="52">
        <f t="shared" si="3"/>
        <v>0</v>
      </c>
    </row>
    <row r="195" spans="1:16" ht="25.5" customHeight="1">
      <c r="A195" s="53">
        <v>411</v>
      </c>
      <c r="B195" s="54" t="s">
        <v>155</v>
      </c>
      <c r="C195" s="393"/>
      <c r="D195" s="399"/>
      <c r="E195" s="400"/>
      <c r="F195" s="399"/>
      <c r="G195" s="400"/>
      <c r="H195" s="399"/>
      <c r="I195" s="400"/>
      <c r="J195" s="399"/>
      <c r="K195" s="400"/>
      <c r="L195" s="399"/>
      <c r="M195" s="400"/>
      <c r="N195" s="399"/>
      <c r="O195" s="400"/>
      <c r="P195" s="52">
        <f t="shared" si="3"/>
        <v>0</v>
      </c>
    </row>
    <row r="196" spans="1:16" ht="25.5" customHeight="1">
      <c r="A196" s="53">
        <v>412</v>
      </c>
      <c r="B196" s="54" t="s">
        <v>156</v>
      </c>
      <c r="C196" s="393"/>
      <c r="D196" s="399"/>
      <c r="E196" s="400"/>
      <c r="F196" s="399"/>
      <c r="G196" s="400"/>
      <c r="H196" s="399"/>
      <c r="I196" s="400"/>
      <c r="J196" s="399"/>
      <c r="K196" s="400"/>
      <c r="L196" s="399"/>
      <c r="M196" s="400"/>
      <c r="N196" s="399"/>
      <c r="O196" s="400"/>
      <c r="P196" s="52">
        <f t="shared" si="3"/>
        <v>0</v>
      </c>
    </row>
    <row r="197" spans="1:16" ht="25.5" customHeight="1">
      <c r="A197" s="53">
        <v>413</v>
      </c>
      <c r="B197" s="54" t="s">
        <v>157</v>
      </c>
      <c r="C197" s="393"/>
      <c r="D197" s="399"/>
      <c r="E197" s="400"/>
      <c r="F197" s="399"/>
      <c r="G197" s="400"/>
      <c r="H197" s="399"/>
      <c r="I197" s="400"/>
      <c r="J197" s="399"/>
      <c r="K197" s="400"/>
      <c r="L197" s="399"/>
      <c r="M197" s="400"/>
      <c r="N197" s="399"/>
      <c r="O197" s="400"/>
      <c r="P197" s="52">
        <f t="shared" si="3"/>
        <v>0</v>
      </c>
    </row>
    <row r="198" spans="1:16" ht="25.5" customHeight="1">
      <c r="A198" s="53">
        <v>414</v>
      </c>
      <c r="B198" s="54" t="s">
        <v>340</v>
      </c>
      <c r="C198" s="393"/>
      <c r="D198" s="399"/>
      <c r="E198" s="400"/>
      <c r="F198" s="399"/>
      <c r="G198" s="400"/>
      <c r="H198" s="399"/>
      <c r="I198" s="400"/>
      <c r="J198" s="399"/>
      <c r="K198" s="400"/>
      <c r="L198" s="399"/>
      <c r="M198" s="400"/>
      <c r="N198" s="399"/>
      <c r="O198" s="400"/>
      <c r="P198" s="52">
        <f t="shared" si="3"/>
        <v>0</v>
      </c>
    </row>
    <row r="199" spans="1:16" ht="25.5" customHeight="1">
      <c r="A199" s="53">
        <v>415</v>
      </c>
      <c r="B199" s="54" t="s">
        <v>305</v>
      </c>
      <c r="C199" s="393"/>
      <c r="D199" s="399"/>
      <c r="E199" s="400"/>
      <c r="F199" s="399"/>
      <c r="G199" s="400"/>
      <c r="H199" s="399"/>
      <c r="I199" s="400"/>
      <c r="J199" s="399"/>
      <c r="K199" s="400"/>
      <c r="L199" s="399"/>
      <c r="M199" s="400"/>
      <c r="N199" s="399"/>
      <c r="O199" s="400"/>
      <c r="P199" s="52">
        <f t="shared" si="3"/>
        <v>0</v>
      </c>
    </row>
    <row r="200" spans="1:16" ht="25.5" customHeight="1">
      <c r="A200" s="53">
        <v>416</v>
      </c>
      <c r="B200" s="54" t="s">
        <v>158</v>
      </c>
      <c r="C200" s="393"/>
      <c r="D200" s="399"/>
      <c r="E200" s="400"/>
      <c r="F200" s="399"/>
      <c r="G200" s="400"/>
      <c r="H200" s="399"/>
      <c r="I200" s="400"/>
      <c r="J200" s="399"/>
      <c r="K200" s="400"/>
      <c r="L200" s="399"/>
      <c r="M200" s="400"/>
      <c r="N200" s="399"/>
      <c r="O200" s="400"/>
      <c r="P200" s="52">
        <f t="shared" si="3"/>
        <v>0</v>
      </c>
    </row>
    <row r="201" spans="1:16" ht="25.5" customHeight="1">
      <c r="A201" s="53">
        <v>417</v>
      </c>
      <c r="B201" s="54" t="s">
        <v>159</v>
      </c>
      <c r="C201" s="393"/>
      <c r="D201" s="399"/>
      <c r="E201" s="400"/>
      <c r="F201" s="399"/>
      <c r="G201" s="400"/>
      <c r="H201" s="399"/>
      <c r="I201" s="400"/>
      <c r="J201" s="399"/>
      <c r="K201" s="400"/>
      <c r="L201" s="399"/>
      <c r="M201" s="400"/>
      <c r="N201" s="399"/>
      <c r="O201" s="400"/>
      <c r="P201" s="52">
        <f t="shared" si="3"/>
        <v>0</v>
      </c>
    </row>
    <row r="202" spans="1:16" ht="25.5" customHeight="1">
      <c r="A202" s="53">
        <v>418</v>
      </c>
      <c r="B202" s="54" t="s">
        <v>160</v>
      </c>
      <c r="C202" s="393"/>
      <c r="D202" s="399"/>
      <c r="E202" s="400"/>
      <c r="F202" s="399"/>
      <c r="G202" s="400"/>
      <c r="H202" s="399"/>
      <c r="I202" s="400"/>
      <c r="J202" s="399"/>
      <c r="K202" s="400"/>
      <c r="L202" s="399"/>
      <c r="M202" s="400"/>
      <c r="N202" s="399"/>
      <c r="O202" s="400"/>
      <c r="P202" s="52">
        <f t="shared" ref="P202:P265" si="4">E202+G202+I202+K202+M202+O202</f>
        <v>0</v>
      </c>
    </row>
    <row r="203" spans="1:16" ht="25.5" customHeight="1">
      <c r="A203" s="53">
        <v>419</v>
      </c>
      <c r="B203" s="54" t="s">
        <v>627</v>
      </c>
      <c r="C203" s="393"/>
      <c r="D203" s="399"/>
      <c r="E203" s="400"/>
      <c r="F203" s="399"/>
      <c r="G203" s="400"/>
      <c r="H203" s="399"/>
      <c r="I203" s="400"/>
      <c r="J203" s="399"/>
      <c r="K203" s="400"/>
      <c r="L203" s="399"/>
      <c r="M203" s="400"/>
      <c r="N203" s="399"/>
      <c r="O203" s="400"/>
      <c r="P203" s="52">
        <f t="shared" si="4"/>
        <v>0</v>
      </c>
    </row>
    <row r="204" spans="1:16" ht="25.5" customHeight="1">
      <c r="A204" s="58">
        <v>4200</v>
      </c>
      <c r="B204" s="50" t="s">
        <v>621</v>
      </c>
      <c r="C204" s="392"/>
      <c r="D204" s="51"/>
      <c r="E204" s="62">
        <f>SUM(E205:E209)</f>
        <v>0</v>
      </c>
      <c r="F204" s="51"/>
      <c r="G204" s="62">
        <f>SUM(G205:G209)</f>
        <v>0</v>
      </c>
      <c r="H204" s="51"/>
      <c r="I204" s="62">
        <f>SUM(I205:I209)</f>
        <v>0</v>
      </c>
      <c r="J204" s="51"/>
      <c r="K204" s="62">
        <f>SUM(K205:K209)</f>
        <v>0</v>
      </c>
      <c r="L204" s="51"/>
      <c r="M204" s="62">
        <f>SUM(M205:M209)</f>
        <v>0</v>
      </c>
      <c r="N204" s="51"/>
      <c r="O204" s="62">
        <f>SUM(O205:O209)</f>
        <v>0</v>
      </c>
      <c r="P204" s="52">
        <f t="shared" si="4"/>
        <v>0</v>
      </c>
    </row>
    <row r="205" spans="1:16" ht="25.5" customHeight="1">
      <c r="A205" s="53">
        <v>421</v>
      </c>
      <c r="B205" s="54" t="s">
        <v>622</v>
      </c>
      <c r="C205" s="393"/>
      <c r="D205" s="399"/>
      <c r="E205" s="400"/>
      <c r="F205" s="399"/>
      <c r="G205" s="400"/>
      <c r="H205" s="399"/>
      <c r="I205" s="400"/>
      <c r="J205" s="399"/>
      <c r="K205" s="400"/>
      <c r="L205" s="399"/>
      <c r="M205" s="400"/>
      <c r="N205" s="399"/>
      <c r="O205" s="400"/>
      <c r="P205" s="52">
        <f t="shared" si="4"/>
        <v>0</v>
      </c>
    </row>
    <row r="206" spans="1:16" ht="25.5" customHeight="1">
      <c r="A206" s="53">
        <v>422</v>
      </c>
      <c r="B206" s="54" t="s">
        <v>341</v>
      </c>
      <c r="C206" s="393"/>
      <c r="D206" s="399"/>
      <c r="E206" s="400"/>
      <c r="F206" s="399"/>
      <c r="G206" s="400"/>
      <c r="H206" s="399"/>
      <c r="I206" s="400"/>
      <c r="J206" s="399"/>
      <c r="K206" s="400"/>
      <c r="L206" s="399"/>
      <c r="M206" s="400"/>
      <c r="N206" s="399"/>
      <c r="O206" s="400"/>
      <c r="P206" s="52">
        <f t="shared" si="4"/>
        <v>0</v>
      </c>
    </row>
    <row r="207" spans="1:16" ht="25.5" customHeight="1">
      <c r="A207" s="53">
        <v>423</v>
      </c>
      <c r="B207" s="54" t="s">
        <v>623</v>
      </c>
      <c r="C207" s="393"/>
      <c r="D207" s="399"/>
      <c r="E207" s="400"/>
      <c r="F207" s="399"/>
      <c r="G207" s="400"/>
      <c r="H207" s="399"/>
      <c r="I207" s="400"/>
      <c r="J207" s="399"/>
      <c r="K207" s="400"/>
      <c r="L207" s="399"/>
      <c r="M207" s="400"/>
      <c r="N207" s="399"/>
      <c r="O207" s="400"/>
      <c r="P207" s="52">
        <f t="shared" si="4"/>
        <v>0</v>
      </c>
    </row>
    <row r="208" spans="1:16" ht="25.5" customHeight="1">
      <c r="A208" s="53">
        <v>424</v>
      </c>
      <c r="B208" s="54" t="s">
        <v>624</v>
      </c>
      <c r="C208" s="393"/>
      <c r="D208" s="399"/>
      <c r="E208" s="400"/>
      <c r="F208" s="399"/>
      <c r="G208" s="400"/>
      <c r="H208" s="399"/>
      <c r="I208" s="400"/>
      <c r="J208" s="399"/>
      <c r="K208" s="400"/>
      <c r="L208" s="399"/>
      <c r="M208" s="400"/>
      <c r="N208" s="399"/>
      <c r="O208" s="400"/>
      <c r="P208" s="52">
        <f t="shared" si="4"/>
        <v>0</v>
      </c>
    </row>
    <row r="209" spans="1:16" ht="25.5" customHeight="1">
      <c r="A209" s="53">
        <v>425</v>
      </c>
      <c r="B209" s="54" t="s">
        <v>342</v>
      </c>
      <c r="C209" s="393"/>
      <c r="D209" s="399"/>
      <c r="E209" s="400"/>
      <c r="F209" s="399"/>
      <c r="G209" s="400"/>
      <c r="H209" s="399"/>
      <c r="I209" s="400"/>
      <c r="J209" s="399"/>
      <c r="K209" s="400"/>
      <c r="L209" s="399"/>
      <c r="M209" s="400"/>
      <c r="N209" s="399"/>
      <c r="O209" s="400"/>
      <c r="P209" s="52">
        <f t="shared" si="4"/>
        <v>0</v>
      </c>
    </row>
    <row r="210" spans="1:16" ht="25.5" customHeight="1">
      <c r="A210" s="58">
        <v>4300</v>
      </c>
      <c r="B210" s="50" t="s">
        <v>161</v>
      </c>
      <c r="C210" s="392"/>
      <c r="D210" s="51"/>
      <c r="E210" s="62">
        <f>SUM(E211:E217)</f>
        <v>0</v>
      </c>
      <c r="F210" s="51"/>
      <c r="G210" s="62">
        <f>SUM(G211:G217)</f>
        <v>0</v>
      </c>
      <c r="H210" s="51"/>
      <c r="I210" s="62">
        <f>SUM(I211:I217)</f>
        <v>0</v>
      </c>
      <c r="J210" s="51"/>
      <c r="K210" s="62">
        <f>SUM(K211:K217)</f>
        <v>0</v>
      </c>
      <c r="L210" s="51"/>
      <c r="M210" s="62">
        <f>SUM(M211:M217)</f>
        <v>0</v>
      </c>
      <c r="N210" s="51"/>
      <c r="O210" s="62">
        <f>SUM(O211:O217)</f>
        <v>0</v>
      </c>
      <c r="P210" s="52">
        <f t="shared" si="4"/>
        <v>0</v>
      </c>
    </row>
    <row r="211" spans="1:16" ht="25.5" customHeight="1">
      <c r="A211" s="53">
        <v>431</v>
      </c>
      <c r="B211" s="54" t="s">
        <v>162</v>
      </c>
      <c r="C211" s="393">
        <v>1</v>
      </c>
      <c r="D211" s="84"/>
      <c r="E211" s="85">
        <v>0</v>
      </c>
      <c r="F211" s="399"/>
      <c r="G211" s="400"/>
      <c r="H211" s="399"/>
      <c r="I211" s="400"/>
      <c r="J211" s="399"/>
      <c r="K211" s="400"/>
      <c r="L211" s="399"/>
      <c r="M211" s="400"/>
      <c r="N211" s="84"/>
      <c r="O211" s="85"/>
      <c r="P211" s="52">
        <f t="shared" si="4"/>
        <v>0</v>
      </c>
    </row>
    <row r="212" spans="1:16" ht="25.5" customHeight="1">
      <c r="A212" s="53">
        <v>432</v>
      </c>
      <c r="B212" s="54" t="s">
        <v>163</v>
      </c>
      <c r="C212" s="393">
        <v>1</v>
      </c>
      <c r="D212" s="84"/>
      <c r="E212" s="85">
        <v>0</v>
      </c>
      <c r="F212" s="399"/>
      <c r="G212" s="400"/>
      <c r="H212" s="399"/>
      <c r="I212" s="400"/>
      <c r="J212" s="399"/>
      <c r="K212" s="400"/>
      <c r="L212" s="399"/>
      <c r="M212" s="400"/>
      <c r="N212" s="84"/>
      <c r="O212" s="85"/>
      <c r="P212" s="52">
        <f t="shared" si="4"/>
        <v>0</v>
      </c>
    </row>
    <row r="213" spans="1:16" ht="25.5" customHeight="1">
      <c r="A213" s="53">
        <v>433</v>
      </c>
      <c r="B213" s="54" t="s">
        <v>164</v>
      </c>
      <c r="C213" s="393">
        <v>1</v>
      </c>
      <c r="D213" s="84"/>
      <c r="E213" s="85">
        <v>0</v>
      </c>
      <c r="F213" s="399"/>
      <c r="G213" s="400"/>
      <c r="H213" s="399"/>
      <c r="I213" s="400"/>
      <c r="J213" s="399"/>
      <c r="K213" s="400"/>
      <c r="L213" s="399"/>
      <c r="M213" s="400"/>
      <c r="N213" s="84"/>
      <c r="O213" s="85"/>
      <c r="P213" s="52">
        <f t="shared" si="4"/>
        <v>0</v>
      </c>
    </row>
    <row r="214" spans="1:16" ht="25.5" customHeight="1">
      <c r="A214" s="53">
        <v>434</v>
      </c>
      <c r="B214" s="54" t="s">
        <v>626</v>
      </c>
      <c r="C214" s="393">
        <v>1</v>
      </c>
      <c r="D214" s="84"/>
      <c r="E214" s="85">
        <v>0</v>
      </c>
      <c r="F214" s="399"/>
      <c r="G214" s="400"/>
      <c r="H214" s="399"/>
      <c r="I214" s="400"/>
      <c r="J214" s="399"/>
      <c r="K214" s="400"/>
      <c r="L214" s="399"/>
      <c r="M214" s="400"/>
      <c r="N214" s="84"/>
      <c r="O214" s="85"/>
      <c r="P214" s="52">
        <f t="shared" si="4"/>
        <v>0</v>
      </c>
    </row>
    <row r="215" spans="1:16" ht="25.5" customHeight="1">
      <c r="A215" s="53">
        <v>435</v>
      </c>
      <c r="B215" s="54" t="s">
        <v>625</v>
      </c>
      <c r="C215" s="393"/>
      <c r="D215" s="399"/>
      <c r="E215" s="400"/>
      <c r="F215" s="399"/>
      <c r="G215" s="400"/>
      <c r="H215" s="399"/>
      <c r="I215" s="400"/>
      <c r="J215" s="399"/>
      <c r="K215" s="400"/>
      <c r="L215" s="399"/>
      <c r="M215" s="400"/>
      <c r="N215" s="399"/>
      <c r="O215" s="400"/>
      <c r="P215" s="52">
        <f t="shared" si="4"/>
        <v>0</v>
      </c>
    </row>
    <row r="216" spans="1:16" ht="25.5" customHeight="1">
      <c r="A216" s="53">
        <v>436</v>
      </c>
      <c r="B216" s="54" t="s">
        <v>165</v>
      </c>
      <c r="C216" s="393">
        <v>1</v>
      </c>
      <c r="D216" s="84"/>
      <c r="E216" s="85">
        <v>0</v>
      </c>
      <c r="F216" s="399"/>
      <c r="G216" s="400"/>
      <c r="H216" s="399"/>
      <c r="I216" s="400"/>
      <c r="J216" s="399"/>
      <c r="K216" s="400"/>
      <c r="L216" s="399"/>
      <c r="M216" s="400"/>
      <c r="N216" s="84"/>
      <c r="O216" s="85"/>
      <c r="P216" s="52">
        <f t="shared" si="4"/>
        <v>0</v>
      </c>
    </row>
    <row r="217" spans="1:16" ht="25.5" customHeight="1">
      <c r="A217" s="53">
        <v>437</v>
      </c>
      <c r="B217" s="54" t="s">
        <v>166</v>
      </c>
      <c r="C217" s="393"/>
      <c r="D217" s="399"/>
      <c r="E217" s="400"/>
      <c r="F217" s="399"/>
      <c r="G217" s="400"/>
      <c r="H217" s="399"/>
      <c r="I217" s="400"/>
      <c r="J217" s="399"/>
      <c r="K217" s="400"/>
      <c r="L217" s="399"/>
      <c r="M217" s="400"/>
      <c r="N217" s="399"/>
      <c r="O217" s="400"/>
      <c r="P217" s="52">
        <f t="shared" si="4"/>
        <v>0</v>
      </c>
    </row>
    <row r="218" spans="1:16" ht="25.5" customHeight="1">
      <c r="A218" s="58">
        <v>4400</v>
      </c>
      <c r="B218" s="50" t="s">
        <v>167</v>
      </c>
      <c r="C218" s="392"/>
      <c r="D218" s="51"/>
      <c r="E218" s="62">
        <f>SUM(E219:E226)</f>
        <v>3880018</v>
      </c>
      <c r="F218" s="51"/>
      <c r="G218" s="62">
        <f>SUM(G219:G226)</f>
        <v>0</v>
      </c>
      <c r="H218" s="51"/>
      <c r="I218" s="62">
        <f>SUM(I219:I226)</f>
        <v>0</v>
      </c>
      <c r="J218" s="51"/>
      <c r="K218" s="62">
        <f>SUM(K219:K226)</f>
        <v>0</v>
      </c>
      <c r="L218" s="51"/>
      <c r="M218" s="62">
        <f>SUM(M219:M226)</f>
        <v>0</v>
      </c>
      <c r="N218" s="51"/>
      <c r="O218" s="62">
        <f>SUM(O219:O226)</f>
        <v>0</v>
      </c>
      <c r="P218" s="52">
        <f t="shared" si="4"/>
        <v>3880018</v>
      </c>
    </row>
    <row r="219" spans="1:16" ht="25.5" customHeight="1">
      <c r="A219" s="53">
        <v>441</v>
      </c>
      <c r="B219" s="54" t="s">
        <v>168</v>
      </c>
      <c r="C219" s="393">
        <v>1</v>
      </c>
      <c r="D219" s="84">
        <v>101</v>
      </c>
      <c r="E219" s="85">
        <v>341418</v>
      </c>
      <c r="F219" s="84"/>
      <c r="G219" s="85">
        <v>0</v>
      </c>
      <c r="H219" s="399"/>
      <c r="I219" s="400"/>
      <c r="J219" s="399"/>
      <c r="K219" s="400"/>
      <c r="L219" s="399"/>
      <c r="M219" s="400"/>
      <c r="N219" s="84"/>
      <c r="O219" s="85"/>
      <c r="P219" s="52">
        <f t="shared" si="4"/>
        <v>341418</v>
      </c>
    </row>
    <row r="220" spans="1:16" ht="25.5" customHeight="1">
      <c r="A220" s="53">
        <v>442</v>
      </c>
      <c r="B220" s="54" t="s">
        <v>169</v>
      </c>
      <c r="C220" s="393">
        <v>1</v>
      </c>
      <c r="D220" s="84">
        <v>101</v>
      </c>
      <c r="E220" s="85">
        <v>400000</v>
      </c>
      <c r="F220" s="84"/>
      <c r="G220" s="85">
        <v>0</v>
      </c>
      <c r="H220" s="399"/>
      <c r="I220" s="400"/>
      <c r="J220" s="399"/>
      <c r="K220" s="400"/>
      <c r="L220" s="399"/>
      <c r="M220" s="400"/>
      <c r="N220" s="84"/>
      <c r="O220" s="85"/>
      <c r="P220" s="52">
        <f t="shared" si="4"/>
        <v>400000</v>
      </c>
    </row>
    <row r="221" spans="1:16" ht="25.5" customHeight="1">
      <c r="A221" s="53">
        <v>443</v>
      </c>
      <c r="B221" s="54" t="s">
        <v>306</v>
      </c>
      <c r="C221" s="393">
        <v>1</v>
      </c>
      <c r="D221" s="84">
        <v>101</v>
      </c>
      <c r="E221" s="85">
        <v>391000</v>
      </c>
      <c r="F221" s="84"/>
      <c r="G221" s="85">
        <v>0</v>
      </c>
      <c r="H221" s="399"/>
      <c r="I221" s="400"/>
      <c r="J221" s="399"/>
      <c r="K221" s="400"/>
      <c r="L221" s="399"/>
      <c r="M221" s="400"/>
      <c r="N221" s="84"/>
      <c r="O221" s="85"/>
      <c r="P221" s="52">
        <f t="shared" si="4"/>
        <v>391000</v>
      </c>
    </row>
    <row r="222" spans="1:16" ht="25.5" customHeight="1">
      <c r="A222" s="53">
        <v>444</v>
      </c>
      <c r="B222" s="54" t="s">
        <v>343</v>
      </c>
      <c r="C222" s="393">
        <v>1</v>
      </c>
      <c r="D222" s="84">
        <v>101</v>
      </c>
      <c r="E222" s="85">
        <v>200000</v>
      </c>
      <c r="F222" s="84"/>
      <c r="G222" s="85">
        <v>0</v>
      </c>
      <c r="H222" s="399"/>
      <c r="I222" s="400"/>
      <c r="J222" s="399"/>
      <c r="K222" s="400"/>
      <c r="L222" s="399"/>
      <c r="M222" s="400"/>
      <c r="N222" s="84"/>
      <c r="O222" s="85"/>
      <c r="P222" s="52">
        <f t="shared" si="4"/>
        <v>200000</v>
      </c>
    </row>
    <row r="223" spans="1:16" ht="25.5" customHeight="1">
      <c r="A223" s="53">
        <v>445</v>
      </c>
      <c r="B223" s="54" t="s">
        <v>628</v>
      </c>
      <c r="C223" s="393">
        <v>1</v>
      </c>
      <c r="D223" s="84">
        <v>101</v>
      </c>
      <c r="E223" s="85">
        <v>2547600</v>
      </c>
      <c r="F223" s="84"/>
      <c r="G223" s="85">
        <v>0</v>
      </c>
      <c r="H223" s="399"/>
      <c r="I223" s="400"/>
      <c r="J223" s="399"/>
      <c r="K223" s="400"/>
      <c r="L223" s="399"/>
      <c r="M223" s="400"/>
      <c r="N223" s="84"/>
      <c r="O223" s="85"/>
      <c r="P223" s="52">
        <f t="shared" si="4"/>
        <v>2547600</v>
      </c>
    </row>
    <row r="224" spans="1:16" ht="25.5" customHeight="1">
      <c r="A224" s="53">
        <v>446</v>
      </c>
      <c r="B224" s="54" t="s">
        <v>307</v>
      </c>
      <c r="C224" s="393">
        <v>1</v>
      </c>
      <c r="D224" s="84">
        <v>101</v>
      </c>
      <c r="E224" s="85">
        <v>0</v>
      </c>
      <c r="F224" s="84"/>
      <c r="G224" s="85">
        <v>0</v>
      </c>
      <c r="H224" s="399"/>
      <c r="I224" s="400"/>
      <c r="J224" s="399"/>
      <c r="K224" s="400"/>
      <c r="L224" s="399"/>
      <c r="M224" s="400"/>
      <c r="N224" s="84"/>
      <c r="O224" s="85"/>
      <c r="P224" s="52">
        <f t="shared" si="4"/>
        <v>0</v>
      </c>
    </row>
    <row r="225" spans="1:16" ht="25.5" customHeight="1">
      <c r="A225" s="53">
        <v>447</v>
      </c>
      <c r="B225" s="54" t="s">
        <v>1220</v>
      </c>
      <c r="C225" s="393">
        <v>1</v>
      </c>
      <c r="D225" s="84"/>
      <c r="E225" s="85">
        <v>0</v>
      </c>
      <c r="F225" s="84"/>
      <c r="G225" s="85"/>
      <c r="H225" s="399"/>
      <c r="I225" s="400"/>
      <c r="J225" s="399"/>
      <c r="K225" s="400"/>
      <c r="L225" s="399"/>
      <c r="M225" s="400"/>
      <c r="N225" s="84"/>
      <c r="O225" s="85"/>
      <c r="P225" s="52">
        <f t="shared" si="4"/>
        <v>0</v>
      </c>
    </row>
    <row r="226" spans="1:16" ht="25.5" customHeight="1">
      <c r="A226" s="53">
        <v>448</v>
      </c>
      <c r="B226" s="54" t="s">
        <v>170</v>
      </c>
      <c r="C226" s="393">
        <v>1</v>
      </c>
      <c r="D226" s="84"/>
      <c r="E226" s="85">
        <v>0</v>
      </c>
      <c r="F226" s="84"/>
      <c r="G226" s="85"/>
      <c r="H226" s="399"/>
      <c r="I226" s="400"/>
      <c r="J226" s="399"/>
      <c r="K226" s="400"/>
      <c r="L226" s="399"/>
      <c r="M226" s="400"/>
      <c r="N226" s="84"/>
      <c r="O226" s="85"/>
      <c r="P226" s="52">
        <f t="shared" si="4"/>
        <v>0</v>
      </c>
    </row>
    <row r="227" spans="1:16" ht="25.5" customHeight="1">
      <c r="A227" s="58">
        <v>4500</v>
      </c>
      <c r="B227" s="50" t="s">
        <v>171</v>
      </c>
      <c r="C227" s="392"/>
      <c r="D227" s="51"/>
      <c r="E227" s="62">
        <f>SUM(E228:E229)</f>
        <v>0</v>
      </c>
      <c r="F227" s="51"/>
      <c r="G227" s="62">
        <f>SUM(G228:G229)</f>
        <v>0</v>
      </c>
      <c r="H227" s="51"/>
      <c r="I227" s="62">
        <f>SUM(I228:I229)</f>
        <v>0</v>
      </c>
      <c r="J227" s="51"/>
      <c r="K227" s="62">
        <f>SUM(K228:K229)</f>
        <v>0</v>
      </c>
      <c r="L227" s="51"/>
      <c r="M227" s="62">
        <f>SUM(M228:M229)</f>
        <v>0</v>
      </c>
      <c r="N227" s="51"/>
      <c r="O227" s="62">
        <f>SUM(O228:O229)</f>
        <v>0</v>
      </c>
      <c r="P227" s="52">
        <f t="shared" si="4"/>
        <v>0</v>
      </c>
    </row>
    <row r="228" spans="1:16" ht="25.5" customHeight="1">
      <c r="A228" s="53">
        <v>451</v>
      </c>
      <c r="B228" s="54" t="s">
        <v>172</v>
      </c>
      <c r="C228" s="393">
        <v>1</v>
      </c>
      <c r="D228" s="84"/>
      <c r="E228" s="85"/>
      <c r="F228" s="399"/>
      <c r="G228" s="400"/>
      <c r="H228" s="399"/>
      <c r="I228" s="400"/>
      <c r="J228" s="399"/>
      <c r="K228" s="400"/>
      <c r="L228" s="399"/>
      <c r="M228" s="400"/>
      <c r="N228" s="84"/>
      <c r="O228" s="85"/>
      <c r="P228" s="52">
        <f t="shared" si="4"/>
        <v>0</v>
      </c>
    </row>
    <row r="229" spans="1:16" ht="25.5" customHeight="1">
      <c r="A229" s="53">
        <v>452</v>
      </c>
      <c r="B229" s="54" t="s">
        <v>173</v>
      </c>
      <c r="C229" s="393">
        <v>1</v>
      </c>
      <c r="D229" s="84"/>
      <c r="E229" s="85"/>
      <c r="F229" s="399"/>
      <c r="G229" s="400"/>
      <c r="H229" s="399"/>
      <c r="I229" s="400"/>
      <c r="J229" s="399"/>
      <c r="K229" s="400"/>
      <c r="L229" s="399"/>
      <c r="M229" s="400"/>
      <c r="N229" s="84"/>
      <c r="O229" s="85"/>
      <c r="P229" s="52">
        <f t="shared" si="4"/>
        <v>0</v>
      </c>
    </row>
    <row r="230" spans="1:16" ht="25.5" customHeight="1">
      <c r="A230" s="58">
        <v>4600</v>
      </c>
      <c r="B230" s="50" t="s">
        <v>1221</v>
      </c>
      <c r="C230" s="392"/>
      <c r="D230" s="51"/>
      <c r="E230" s="62">
        <f>SUM(E231:E236)</f>
        <v>0</v>
      </c>
      <c r="F230" s="51"/>
      <c r="G230" s="62">
        <f>SUM(G231:G236)</f>
        <v>0</v>
      </c>
      <c r="H230" s="51"/>
      <c r="I230" s="62">
        <f>SUM(I231:I236)</f>
        <v>0</v>
      </c>
      <c r="J230" s="51"/>
      <c r="K230" s="62">
        <f>SUM(K231:K236)</f>
        <v>0</v>
      </c>
      <c r="L230" s="51"/>
      <c r="M230" s="62">
        <f>SUM(M231:M236)</f>
        <v>0</v>
      </c>
      <c r="N230" s="51"/>
      <c r="O230" s="62">
        <f>SUM(O231:O236)</f>
        <v>0</v>
      </c>
      <c r="P230" s="52">
        <f t="shared" si="4"/>
        <v>0</v>
      </c>
    </row>
    <row r="231" spans="1:16" ht="25.5" customHeight="1">
      <c r="A231" s="53">
        <v>461</v>
      </c>
      <c r="B231" s="54" t="s">
        <v>174</v>
      </c>
      <c r="C231" s="393"/>
      <c r="D231" s="399"/>
      <c r="E231" s="400"/>
      <c r="F231" s="399"/>
      <c r="G231" s="400"/>
      <c r="H231" s="399"/>
      <c r="I231" s="400"/>
      <c r="J231" s="399"/>
      <c r="K231" s="400"/>
      <c r="L231" s="399"/>
      <c r="M231" s="400"/>
      <c r="N231" s="399"/>
      <c r="O231" s="400"/>
      <c r="P231" s="52">
        <f t="shared" si="4"/>
        <v>0</v>
      </c>
    </row>
    <row r="232" spans="1:16" ht="25.5" customHeight="1">
      <c r="A232" s="53">
        <v>462</v>
      </c>
      <c r="B232" s="54" t="s">
        <v>175</v>
      </c>
      <c r="C232" s="393"/>
      <c r="D232" s="399"/>
      <c r="E232" s="400"/>
      <c r="F232" s="399"/>
      <c r="G232" s="400"/>
      <c r="H232" s="399"/>
      <c r="I232" s="400"/>
      <c r="J232" s="399"/>
      <c r="K232" s="400"/>
      <c r="L232" s="399"/>
      <c r="M232" s="400"/>
      <c r="N232" s="399"/>
      <c r="O232" s="400"/>
      <c r="P232" s="52">
        <f t="shared" si="4"/>
        <v>0</v>
      </c>
    </row>
    <row r="233" spans="1:16" ht="25.5" customHeight="1">
      <c r="A233" s="53">
        <v>463</v>
      </c>
      <c r="B233" s="54" t="s">
        <v>344</v>
      </c>
      <c r="C233" s="393"/>
      <c r="D233" s="399"/>
      <c r="E233" s="400"/>
      <c r="F233" s="399"/>
      <c r="G233" s="400"/>
      <c r="H233" s="399"/>
      <c r="I233" s="400"/>
      <c r="J233" s="399"/>
      <c r="K233" s="400"/>
      <c r="L233" s="399"/>
      <c r="M233" s="400"/>
      <c r="N233" s="399"/>
      <c r="O233" s="400"/>
      <c r="P233" s="52">
        <f t="shared" si="4"/>
        <v>0</v>
      </c>
    </row>
    <row r="234" spans="1:16" ht="25.5" customHeight="1">
      <c r="A234" s="53">
        <v>464</v>
      </c>
      <c r="B234" s="54" t="s">
        <v>629</v>
      </c>
      <c r="C234" s="393"/>
      <c r="D234" s="399"/>
      <c r="E234" s="400"/>
      <c r="F234" s="399"/>
      <c r="G234" s="400"/>
      <c r="H234" s="399"/>
      <c r="I234" s="400"/>
      <c r="J234" s="399"/>
      <c r="K234" s="400"/>
      <c r="L234" s="399"/>
      <c r="M234" s="400"/>
      <c r="N234" s="399"/>
      <c r="O234" s="400"/>
      <c r="P234" s="52">
        <f t="shared" si="4"/>
        <v>0</v>
      </c>
    </row>
    <row r="235" spans="1:16" ht="25.5" customHeight="1">
      <c r="A235" s="53">
        <v>465</v>
      </c>
      <c r="B235" s="54" t="s">
        <v>630</v>
      </c>
      <c r="C235" s="393"/>
      <c r="D235" s="399"/>
      <c r="E235" s="400"/>
      <c r="F235" s="399"/>
      <c r="G235" s="400"/>
      <c r="H235" s="399"/>
      <c r="I235" s="400"/>
      <c r="J235" s="399"/>
      <c r="K235" s="400"/>
      <c r="L235" s="399"/>
      <c r="M235" s="400"/>
      <c r="N235" s="399"/>
      <c r="O235" s="400"/>
      <c r="P235" s="52">
        <f t="shared" si="4"/>
        <v>0</v>
      </c>
    </row>
    <row r="236" spans="1:16" ht="25.5" customHeight="1">
      <c r="A236" s="53">
        <v>466</v>
      </c>
      <c r="B236" s="54" t="s">
        <v>176</v>
      </c>
      <c r="C236" s="393"/>
      <c r="D236" s="399"/>
      <c r="E236" s="400"/>
      <c r="F236" s="399"/>
      <c r="G236" s="400"/>
      <c r="H236" s="399"/>
      <c r="I236" s="400"/>
      <c r="J236" s="399"/>
      <c r="K236" s="400"/>
      <c r="L236" s="399"/>
      <c r="M236" s="400"/>
      <c r="N236" s="399"/>
      <c r="O236" s="400"/>
      <c r="P236" s="52">
        <f t="shared" si="4"/>
        <v>0</v>
      </c>
    </row>
    <row r="237" spans="1:16" ht="25.5" customHeight="1">
      <c r="A237" s="58">
        <v>4900</v>
      </c>
      <c r="B237" s="50" t="s">
        <v>177</v>
      </c>
      <c r="C237" s="392"/>
      <c r="D237" s="51"/>
      <c r="E237" s="62">
        <f>SUM(E238:E240)</f>
        <v>0</v>
      </c>
      <c r="F237" s="51"/>
      <c r="G237" s="62">
        <f>SUM(G238:G240)</f>
        <v>0</v>
      </c>
      <c r="H237" s="51"/>
      <c r="I237" s="62">
        <f>SUM(I238:I240)</f>
        <v>0</v>
      </c>
      <c r="J237" s="51"/>
      <c r="K237" s="62">
        <f>SUM(K238:K240)</f>
        <v>0</v>
      </c>
      <c r="L237" s="51"/>
      <c r="M237" s="62">
        <f>SUM(M238:M240)</f>
        <v>0</v>
      </c>
      <c r="N237" s="51"/>
      <c r="O237" s="62">
        <f>SUM(O238:O240)</f>
        <v>0</v>
      </c>
      <c r="P237" s="52">
        <f t="shared" si="4"/>
        <v>0</v>
      </c>
    </row>
    <row r="238" spans="1:16" ht="25.5" customHeight="1">
      <c r="A238" s="53">
        <v>491</v>
      </c>
      <c r="B238" s="54" t="s">
        <v>178</v>
      </c>
      <c r="C238" s="393"/>
      <c r="D238" s="399"/>
      <c r="E238" s="400"/>
      <c r="F238" s="399"/>
      <c r="G238" s="400"/>
      <c r="H238" s="399"/>
      <c r="I238" s="400"/>
      <c r="J238" s="399"/>
      <c r="K238" s="400"/>
      <c r="L238" s="399"/>
      <c r="M238" s="400"/>
      <c r="N238" s="399"/>
      <c r="O238" s="400"/>
      <c r="P238" s="52">
        <f t="shared" si="4"/>
        <v>0</v>
      </c>
    </row>
    <row r="239" spans="1:16" ht="25.5" customHeight="1">
      <c r="A239" s="53">
        <v>492</v>
      </c>
      <c r="B239" s="54" t="s">
        <v>179</v>
      </c>
      <c r="C239" s="393"/>
      <c r="D239" s="399"/>
      <c r="E239" s="400"/>
      <c r="F239" s="399"/>
      <c r="G239" s="400"/>
      <c r="H239" s="399"/>
      <c r="I239" s="400"/>
      <c r="J239" s="399"/>
      <c r="K239" s="400"/>
      <c r="L239" s="399"/>
      <c r="M239" s="400"/>
      <c r="N239" s="399"/>
      <c r="O239" s="400"/>
      <c r="P239" s="52">
        <f t="shared" si="4"/>
        <v>0</v>
      </c>
    </row>
    <row r="240" spans="1:16" ht="25.5" customHeight="1">
      <c r="A240" s="53">
        <v>493</v>
      </c>
      <c r="B240" s="54" t="s">
        <v>189</v>
      </c>
      <c r="C240" s="393"/>
      <c r="D240" s="399"/>
      <c r="E240" s="400"/>
      <c r="F240" s="399"/>
      <c r="G240" s="400"/>
      <c r="H240" s="399"/>
      <c r="I240" s="400"/>
      <c r="J240" s="399"/>
      <c r="K240" s="400"/>
      <c r="L240" s="399"/>
      <c r="M240" s="400"/>
      <c r="N240" s="399"/>
      <c r="O240" s="400"/>
      <c r="P240" s="52">
        <f t="shared" si="4"/>
        <v>0</v>
      </c>
    </row>
    <row r="241" spans="1:16" ht="25.5" customHeight="1">
      <c r="A241" s="55">
        <v>5000</v>
      </c>
      <c r="B241" s="56" t="s">
        <v>190</v>
      </c>
      <c r="C241" s="394"/>
      <c r="D241" s="57"/>
      <c r="E241" s="79">
        <f>E242+E249+E254+E257+E264+E266+E275+E285+E290</f>
        <v>316000</v>
      </c>
      <c r="F241" s="57"/>
      <c r="G241" s="79">
        <f>G242+G249+G254+G257+G264+G266+G275+G285+G290</f>
        <v>677239</v>
      </c>
      <c r="H241" s="57"/>
      <c r="I241" s="79">
        <f>I242+I249+I254+I257+I264+I266+I275+I285+I290</f>
        <v>0</v>
      </c>
      <c r="J241" s="57"/>
      <c r="K241" s="79">
        <f>K242+K249+K254+K257+K264+K266+K275+K285+K290</f>
        <v>0</v>
      </c>
      <c r="L241" s="57"/>
      <c r="M241" s="79">
        <f>M242+M249+M254+M257+M264+M266+M275+M285+M290</f>
        <v>0</v>
      </c>
      <c r="N241" s="57"/>
      <c r="O241" s="79">
        <f>O242+O249+O254+O257+O264+O266+O275+O285+O290</f>
        <v>0</v>
      </c>
      <c r="P241" s="52">
        <f t="shared" si="4"/>
        <v>993239</v>
      </c>
    </row>
    <row r="242" spans="1:16" ht="25.5" customHeight="1">
      <c r="A242" s="58">
        <v>5100</v>
      </c>
      <c r="B242" s="50" t="s">
        <v>1403</v>
      </c>
      <c r="C242" s="392"/>
      <c r="D242" s="51"/>
      <c r="E242" s="62">
        <f>SUM(E243:E248)</f>
        <v>81000</v>
      </c>
      <c r="F242" s="51"/>
      <c r="G242" s="62">
        <f>SUM(G243:G248)</f>
        <v>15000</v>
      </c>
      <c r="H242" s="51"/>
      <c r="I242" s="62">
        <f>SUM(I243:I248)</f>
        <v>0</v>
      </c>
      <c r="J242" s="51"/>
      <c r="K242" s="62">
        <f>SUM(K243:K248)</f>
        <v>0</v>
      </c>
      <c r="L242" s="51"/>
      <c r="M242" s="62">
        <f>SUM(M243:M248)</f>
        <v>0</v>
      </c>
      <c r="N242" s="51"/>
      <c r="O242" s="62">
        <f>SUM(O243:O248)</f>
        <v>0</v>
      </c>
      <c r="P242" s="52">
        <f t="shared" si="4"/>
        <v>96000</v>
      </c>
    </row>
    <row r="243" spans="1:16" ht="25.5" customHeight="1">
      <c r="A243" s="53">
        <v>511</v>
      </c>
      <c r="B243" s="54" t="s">
        <v>180</v>
      </c>
      <c r="C243" s="393">
        <v>2</v>
      </c>
      <c r="D243" s="84">
        <v>101</v>
      </c>
      <c r="E243" s="85">
        <v>20000</v>
      </c>
      <c r="F243" s="84">
        <v>228</v>
      </c>
      <c r="G243" s="85">
        <v>3000</v>
      </c>
      <c r="H243" s="399"/>
      <c r="I243" s="400"/>
      <c r="J243" s="399"/>
      <c r="K243" s="400"/>
      <c r="L243" s="84"/>
      <c r="M243" s="85"/>
      <c r="N243" s="84"/>
      <c r="O243" s="85"/>
      <c r="P243" s="52">
        <f t="shared" si="4"/>
        <v>23000</v>
      </c>
    </row>
    <row r="244" spans="1:16" ht="25.5" customHeight="1">
      <c r="A244" s="53">
        <v>512</v>
      </c>
      <c r="B244" s="54" t="s">
        <v>181</v>
      </c>
      <c r="C244" s="393">
        <v>2</v>
      </c>
      <c r="D244" s="84"/>
      <c r="E244" s="85"/>
      <c r="F244" s="84"/>
      <c r="G244" s="85"/>
      <c r="H244" s="399"/>
      <c r="I244" s="400"/>
      <c r="J244" s="399"/>
      <c r="K244" s="400"/>
      <c r="L244" s="84"/>
      <c r="M244" s="85"/>
      <c r="N244" s="84"/>
      <c r="O244" s="85"/>
      <c r="P244" s="52">
        <f t="shared" si="4"/>
        <v>0</v>
      </c>
    </row>
    <row r="245" spans="1:16" ht="25.5" customHeight="1">
      <c r="A245" s="53">
        <v>513</v>
      </c>
      <c r="B245" s="54" t="s">
        <v>345</v>
      </c>
      <c r="C245" s="393">
        <v>2</v>
      </c>
      <c r="D245" s="84"/>
      <c r="E245" s="85"/>
      <c r="F245" s="84"/>
      <c r="G245" s="85"/>
      <c r="H245" s="399"/>
      <c r="I245" s="400"/>
      <c r="J245" s="399"/>
      <c r="K245" s="400"/>
      <c r="L245" s="84"/>
      <c r="M245" s="85"/>
      <c r="N245" s="84"/>
      <c r="O245" s="85"/>
      <c r="P245" s="52">
        <f t="shared" si="4"/>
        <v>0</v>
      </c>
    </row>
    <row r="246" spans="1:16" ht="25.5" customHeight="1">
      <c r="A246" s="53">
        <v>514</v>
      </c>
      <c r="B246" s="54" t="s">
        <v>1223</v>
      </c>
      <c r="C246" s="393">
        <v>2</v>
      </c>
      <c r="D246" s="84"/>
      <c r="E246" s="85"/>
      <c r="F246" s="84"/>
      <c r="G246" s="85"/>
      <c r="H246" s="399"/>
      <c r="I246" s="400"/>
      <c r="J246" s="399"/>
      <c r="K246" s="400"/>
      <c r="L246" s="84"/>
      <c r="M246" s="85"/>
      <c r="N246" s="84"/>
      <c r="O246" s="85"/>
      <c r="P246" s="52">
        <f t="shared" si="4"/>
        <v>0</v>
      </c>
    </row>
    <row r="247" spans="1:16" ht="25.5" customHeight="1">
      <c r="A247" s="53">
        <v>515</v>
      </c>
      <c r="B247" s="54" t="s">
        <v>182</v>
      </c>
      <c r="C247" s="393">
        <v>2</v>
      </c>
      <c r="D247" s="84">
        <v>101</v>
      </c>
      <c r="E247" s="85">
        <v>40000</v>
      </c>
      <c r="F247" s="84">
        <v>228</v>
      </c>
      <c r="G247" s="85">
        <v>12000</v>
      </c>
      <c r="H247" s="399"/>
      <c r="I247" s="400"/>
      <c r="J247" s="399"/>
      <c r="K247" s="400"/>
      <c r="L247" s="84"/>
      <c r="M247" s="85"/>
      <c r="N247" s="84"/>
      <c r="O247" s="85"/>
      <c r="P247" s="52">
        <f t="shared" si="4"/>
        <v>52000</v>
      </c>
    </row>
    <row r="248" spans="1:16" ht="25.5" customHeight="1">
      <c r="A248" s="53">
        <v>519</v>
      </c>
      <c r="B248" s="54" t="s">
        <v>183</v>
      </c>
      <c r="C248" s="393">
        <v>2</v>
      </c>
      <c r="D248" s="84">
        <v>101</v>
      </c>
      <c r="E248" s="85">
        <v>21000</v>
      </c>
      <c r="F248" s="84"/>
      <c r="G248" s="85"/>
      <c r="H248" s="399"/>
      <c r="I248" s="400"/>
      <c r="J248" s="399"/>
      <c r="K248" s="400"/>
      <c r="L248" s="84"/>
      <c r="M248" s="85"/>
      <c r="N248" s="84"/>
      <c r="O248" s="85"/>
      <c r="P248" s="52">
        <f t="shared" si="4"/>
        <v>21000</v>
      </c>
    </row>
    <row r="249" spans="1:16" ht="25.5" customHeight="1">
      <c r="A249" s="58">
        <v>5200</v>
      </c>
      <c r="B249" s="50" t="s">
        <v>184</v>
      </c>
      <c r="C249" s="392"/>
      <c r="D249" s="51"/>
      <c r="E249" s="62">
        <f>SUM(E250:E253)</f>
        <v>10000</v>
      </c>
      <c r="F249" s="51"/>
      <c r="G249" s="62">
        <f>SUM(G250:G253)</f>
        <v>0</v>
      </c>
      <c r="H249" s="51"/>
      <c r="I249" s="62">
        <f>SUM(I250:I253)</f>
        <v>0</v>
      </c>
      <c r="J249" s="51"/>
      <c r="K249" s="62">
        <f>SUM(K250:K253)</f>
        <v>0</v>
      </c>
      <c r="L249" s="51"/>
      <c r="M249" s="62">
        <f>SUM(M250:M253)</f>
        <v>0</v>
      </c>
      <c r="N249" s="51"/>
      <c r="O249" s="62">
        <f>SUM(O250:O253)</f>
        <v>0</v>
      </c>
      <c r="P249" s="52">
        <f t="shared" si="4"/>
        <v>10000</v>
      </c>
    </row>
    <row r="250" spans="1:16" ht="25.5" customHeight="1">
      <c r="A250" s="53">
        <v>521</v>
      </c>
      <c r="B250" s="54" t="s">
        <v>346</v>
      </c>
      <c r="C250" s="393">
        <v>2</v>
      </c>
      <c r="D250" s="84"/>
      <c r="E250" s="85"/>
      <c r="F250" s="84"/>
      <c r="G250" s="85"/>
      <c r="H250" s="399"/>
      <c r="I250" s="400"/>
      <c r="J250" s="399"/>
      <c r="K250" s="400"/>
      <c r="L250" s="84"/>
      <c r="M250" s="85"/>
      <c r="N250" s="84"/>
      <c r="O250" s="85"/>
      <c r="P250" s="52">
        <f t="shared" si="4"/>
        <v>0</v>
      </c>
    </row>
    <row r="251" spans="1:16" ht="25.5" customHeight="1">
      <c r="A251" s="53">
        <v>522</v>
      </c>
      <c r="B251" s="54" t="s">
        <v>185</v>
      </c>
      <c r="C251" s="393">
        <v>2</v>
      </c>
      <c r="D251" s="84"/>
      <c r="E251" s="85"/>
      <c r="F251" s="84"/>
      <c r="G251" s="85"/>
      <c r="H251" s="399"/>
      <c r="I251" s="400"/>
      <c r="J251" s="399"/>
      <c r="K251" s="400"/>
      <c r="L251" s="84"/>
      <c r="M251" s="85"/>
      <c r="N251" s="84"/>
      <c r="O251" s="85"/>
      <c r="P251" s="52">
        <f t="shared" si="4"/>
        <v>0</v>
      </c>
    </row>
    <row r="252" spans="1:16" ht="25.5" customHeight="1">
      <c r="A252" s="53">
        <v>523</v>
      </c>
      <c r="B252" s="54" t="s">
        <v>1225</v>
      </c>
      <c r="C252" s="393">
        <v>2</v>
      </c>
      <c r="D252" s="84">
        <v>101</v>
      </c>
      <c r="E252" s="85">
        <v>10000</v>
      </c>
      <c r="F252" s="84"/>
      <c r="G252" s="85"/>
      <c r="H252" s="399"/>
      <c r="I252" s="400"/>
      <c r="J252" s="399"/>
      <c r="K252" s="400"/>
      <c r="L252" s="84"/>
      <c r="M252" s="85"/>
      <c r="N252" s="84"/>
      <c r="O252" s="85"/>
      <c r="P252" s="52">
        <f t="shared" si="4"/>
        <v>10000</v>
      </c>
    </row>
    <row r="253" spans="1:16" ht="25.5" customHeight="1">
      <c r="A253" s="53">
        <v>529</v>
      </c>
      <c r="B253" s="54" t="s">
        <v>186</v>
      </c>
      <c r="C253" s="393">
        <v>2</v>
      </c>
      <c r="D253" s="84"/>
      <c r="E253" s="85"/>
      <c r="F253" s="84"/>
      <c r="G253" s="85"/>
      <c r="H253" s="399"/>
      <c r="I253" s="400"/>
      <c r="J253" s="399"/>
      <c r="K253" s="400"/>
      <c r="L253" s="84"/>
      <c r="M253" s="85"/>
      <c r="N253" s="84"/>
      <c r="O253" s="85"/>
      <c r="P253" s="52">
        <f t="shared" si="4"/>
        <v>0</v>
      </c>
    </row>
    <row r="254" spans="1:16" ht="25.5" customHeight="1">
      <c r="A254" s="58">
        <v>5300</v>
      </c>
      <c r="B254" s="50" t="s">
        <v>324</v>
      </c>
      <c r="C254" s="392"/>
      <c r="D254" s="51"/>
      <c r="E254" s="62">
        <f>SUM(E255:E256)</f>
        <v>10000</v>
      </c>
      <c r="F254" s="51"/>
      <c r="G254" s="62">
        <f>SUM(G255:G256)</f>
        <v>10000</v>
      </c>
      <c r="H254" s="51"/>
      <c r="I254" s="62">
        <f>SUM(I255:I256)</f>
        <v>0</v>
      </c>
      <c r="J254" s="51"/>
      <c r="K254" s="62">
        <f>SUM(K255:K256)</f>
        <v>0</v>
      </c>
      <c r="L254" s="51"/>
      <c r="M254" s="62">
        <f>SUM(M255:M256)</f>
        <v>0</v>
      </c>
      <c r="N254" s="51"/>
      <c r="O254" s="62">
        <f>SUM(O255:O256)</f>
        <v>0</v>
      </c>
      <c r="P254" s="52">
        <f t="shared" si="4"/>
        <v>20000</v>
      </c>
    </row>
    <row r="255" spans="1:16" ht="25.5" customHeight="1">
      <c r="A255" s="53">
        <v>531</v>
      </c>
      <c r="B255" s="54" t="s">
        <v>187</v>
      </c>
      <c r="C255" s="393">
        <v>2</v>
      </c>
      <c r="D255" s="84">
        <v>101</v>
      </c>
      <c r="E255" s="85">
        <v>10000</v>
      </c>
      <c r="F255" s="84"/>
      <c r="G255" s="85">
        <v>10000</v>
      </c>
      <c r="H255" s="399"/>
      <c r="I255" s="400"/>
      <c r="J255" s="399"/>
      <c r="K255" s="400"/>
      <c r="L255" s="84"/>
      <c r="M255" s="85"/>
      <c r="N255" s="84"/>
      <c r="O255" s="85"/>
      <c r="P255" s="52">
        <f t="shared" si="4"/>
        <v>20000</v>
      </c>
    </row>
    <row r="256" spans="1:16" ht="25.5" customHeight="1">
      <c r="A256" s="53">
        <v>532</v>
      </c>
      <c r="B256" s="54" t="s">
        <v>188</v>
      </c>
      <c r="C256" s="393">
        <v>2</v>
      </c>
      <c r="D256" s="84"/>
      <c r="E256" s="85"/>
      <c r="F256" s="84"/>
      <c r="G256" s="85"/>
      <c r="H256" s="399"/>
      <c r="I256" s="400"/>
      <c r="J256" s="399"/>
      <c r="K256" s="400"/>
      <c r="L256" s="84"/>
      <c r="M256" s="85"/>
      <c r="N256" s="84"/>
      <c r="O256" s="85"/>
      <c r="P256" s="52">
        <f t="shared" si="4"/>
        <v>0</v>
      </c>
    </row>
    <row r="257" spans="1:16" ht="25.5" customHeight="1">
      <c r="A257" s="58">
        <v>5400</v>
      </c>
      <c r="B257" s="50" t="s">
        <v>1388</v>
      </c>
      <c r="C257" s="392"/>
      <c r="D257" s="51"/>
      <c r="E257" s="62">
        <f>SUM(E258:E263)</f>
        <v>45000</v>
      </c>
      <c r="F257" s="51"/>
      <c r="G257" s="62">
        <f>SUM(G258:G263)</f>
        <v>586400</v>
      </c>
      <c r="H257" s="51"/>
      <c r="I257" s="62">
        <f>SUM(I258:I263)</f>
        <v>0</v>
      </c>
      <c r="J257" s="51"/>
      <c r="K257" s="62">
        <f>SUM(K258:K263)</f>
        <v>0</v>
      </c>
      <c r="L257" s="51"/>
      <c r="M257" s="62">
        <f>SUM(M258:M263)</f>
        <v>0</v>
      </c>
      <c r="N257" s="51"/>
      <c r="O257" s="62">
        <f>SUM(O258:O263)</f>
        <v>0</v>
      </c>
      <c r="P257" s="52">
        <f t="shared" si="4"/>
        <v>631400</v>
      </c>
    </row>
    <row r="258" spans="1:16" ht="25.5" customHeight="1">
      <c r="A258" s="53">
        <v>541</v>
      </c>
      <c r="B258" s="54" t="s">
        <v>191</v>
      </c>
      <c r="C258" s="393">
        <v>2</v>
      </c>
      <c r="D258" s="84">
        <v>101</v>
      </c>
      <c r="E258" s="85">
        <v>45000</v>
      </c>
      <c r="F258" s="84">
        <v>228</v>
      </c>
      <c r="G258" s="85">
        <v>546400</v>
      </c>
      <c r="H258" s="399"/>
      <c r="I258" s="400"/>
      <c r="J258" s="399"/>
      <c r="K258" s="400"/>
      <c r="L258" s="84"/>
      <c r="M258" s="85"/>
      <c r="N258" s="84"/>
      <c r="O258" s="85"/>
      <c r="P258" s="52">
        <f t="shared" si="4"/>
        <v>591400</v>
      </c>
    </row>
    <row r="259" spans="1:16" ht="25.5" customHeight="1">
      <c r="A259" s="53">
        <v>542</v>
      </c>
      <c r="B259" s="54" t="s">
        <v>308</v>
      </c>
      <c r="C259" s="393">
        <v>2</v>
      </c>
      <c r="D259" s="84"/>
      <c r="E259" s="85"/>
      <c r="F259" s="84"/>
      <c r="G259" s="85"/>
      <c r="H259" s="399"/>
      <c r="I259" s="400"/>
      <c r="J259" s="399"/>
      <c r="K259" s="400"/>
      <c r="L259" s="84"/>
      <c r="M259" s="85"/>
      <c r="N259" s="84"/>
      <c r="O259" s="85"/>
      <c r="P259" s="52">
        <f t="shared" si="4"/>
        <v>0</v>
      </c>
    </row>
    <row r="260" spans="1:16" ht="25.5" customHeight="1">
      <c r="A260" s="53">
        <v>543</v>
      </c>
      <c r="B260" s="54" t="s">
        <v>192</v>
      </c>
      <c r="C260" s="393">
        <v>2</v>
      </c>
      <c r="D260" s="84"/>
      <c r="E260" s="85"/>
      <c r="F260" s="84"/>
      <c r="G260" s="85"/>
      <c r="H260" s="399"/>
      <c r="I260" s="400"/>
      <c r="J260" s="399"/>
      <c r="K260" s="400"/>
      <c r="L260" s="84"/>
      <c r="M260" s="85"/>
      <c r="N260" s="84"/>
      <c r="O260" s="85"/>
      <c r="P260" s="52">
        <f t="shared" si="4"/>
        <v>0</v>
      </c>
    </row>
    <row r="261" spans="1:16" ht="25.5" customHeight="1">
      <c r="A261" s="53">
        <v>544</v>
      </c>
      <c r="B261" s="54" t="s">
        <v>193</v>
      </c>
      <c r="C261" s="393">
        <v>2</v>
      </c>
      <c r="D261" s="84"/>
      <c r="E261" s="85"/>
      <c r="F261" s="84"/>
      <c r="G261" s="85"/>
      <c r="H261" s="399"/>
      <c r="I261" s="400"/>
      <c r="J261" s="399"/>
      <c r="K261" s="400"/>
      <c r="L261" s="84"/>
      <c r="M261" s="85"/>
      <c r="N261" s="84"/>
      <c r="O261" s="85"/>
      <c r="P261" s="52">
        <f t="shared" si="4"/>
        <v>0</v>
      </c>
    </row>
    <row r="262" spans="1:16" ht="25.5" customHeight="1">
      <c r="A262" s="53">
        <v>545</v>
      </c>
      <c r="B262" s="54" t="s">
        <v>194</v>
      </c>
      <c r="C262" s="393">
        <v>2</v>
      </c>
      <c r="D262" s="84"/>
      <c r="E262" s="85"/>
      <c r="F262" s="84"/>
      <c r="G262" s="85"/>
      <c r="H262" s="399"/>
      <c r="I262" s="400"/>
      <c r="J262" s="399"/>
      <c r="K262" s="400"/>
      <c r="L262" s="84"/>
      <c r="M262" s="85"/>
      <c r="N262" s="84"/>
      <c r="O262" s="85"/>
      <c r="P262" s="52">
        <f t="shared" si="4"/>
        <v>0</v>
      </c>
    </row>
    <row r="263" spans="1:16" ht="25.5" customHeight="1">
      <c r="A263" s="53">
        <v>549</v>
      </c>
      <c r="B263" s="54" t="s">
        <v>195</v>
      </c>
      <c r="C263" s="393">
        <v>2</v>
      </c>
      <c r="D263" s="84"/>
      <c r="E263" s="85"/>
      <c r="F263" s="84">
        <v>228</v>
      </c>
      <c r="G263" s="85">
        <v>40000</v>
      </c>
      <c r="H263" s="399"/>
      <c r="I263" s="400"/>
      <c r="J263" s="399"/>
      <c r="K263" s="400"/>
      <c r="L263" s="84"/>
      <c r="M263" s="85"/>
      <c r="N263" s="84"/>
      <c r="O263" s="85"/>
      <c r="P263" s="52">
        <f t="shared" si="4"/>
        <v>40000</v>
      </c>
    </row>
    <row r="264" spans="1:16" ht="25.5" customHeight="1">
      <c r="A264" s="58">
        <v>5500</v>
      </c>
      <c r="B264" s="50" t="s">
        <v>196</v>
      </c>
      <c r="C264" s="392"/>
      <c r="D264" s="51"/>
      <c r="E264" s="62">
        <f>SUM(E265)</f>
        <v>0</v>
      </c>
      <c r="F264" s="51"/>
      <c r="G264" s="62">
        <f>SUM(G265)</f>
        <v>0</v>
      </c>
      <c r="H264" s="51"/>
      <c r="I264" s="62">
        <f>SUM(I265)</f>
        <v>0</v>
      </c>
      <c r="J264" s="51"/>
      <c r="K264" s="62">
        <f>SUM(K265)</f>
        <v>0</v>
      </c>
      <c r="L264" s="51"/>
      <c r="M264" s="62">
        <f>SUM(M265)</f>
        <v>0</v>
      </c>
      <c r="N264" s="51"/>
      <c r="O264" s="62">
        <f>SUM(O265)</f>
        <v>0</v>
      </c>
      <c r="P264" s="52">
        <f t="shared" si="4"/>
        <v>0</v>
      </c>
    </row>
    <row r="265" spans="1:16" ht="25.5" customHeight="1">
      <c r="A265" s="53">
        <v>551</v>
      </c>
      <c r="B265" s="54" t="s">
        <v>197</v>
      </c>
      <c r="C265" s="393">
        <v>2</v>
      </c>
      <c r="D265" s="84"/>
      <c r="E265" s="85"/>
      <c r="F265" s="84"/>
      <c r="G265" s="85"/>
      <c r="H265" s="399"/>
      <c r="I265" s="400"/>
      <c r="J265" s="399"/>
      <c r="K265" s="400"/>
      <c r="L265" s="84"/>
      <c r="M265" s="85"/>
      <c r="N265" s="84"/>
      <c r="O265" s="85"/>
      <c r="P265" s="52">
        <f t="shared" si="4"/>
        <v>0</v>
      </c>
    </row>
    <row r="266" spans="1:16" ht="25.5" customHeight="1">
      <c r="A266" s="58">
        <v>5600</v>
      </c>
      <c r="B266" s="50" t="s">
        <v>309</v>
      </c>
      <c r="C266" s="392"/>
      <c r="D266" s="51"/>
      <c r="E266" s="62">
        <f>SUM(E267:E274)</f>
        <v>90000</v>
      </c>
      <c r="F266" s="51"/>
      <c r="G266" s="62">
        <f>SUM(G267:G274)</f>
        <v>65839</v>
      </c>
      <c r="H266" s="51"/>
      <c r="I266" s="62">
        <f>SUM(I267:I274)</f>
        <v>0</v>
      </c>
      <c r="J266" s="51"/>
      <c r="K266" s="62">
        <f>SUM(K267:K274)</f>
        <v>0</v>
      </c>
      <c r="L266" s="51"/>
      <c r="M266" s="62">
        <f>SUM(M267:M274)</f>
        <v>0</v>
      </c>
      <c r="N266" s="51"/>
      <c r="O266" s="62">
        <f>SUM(O267:O274)</f>
        <v>0</v>
      </c>
      <c r="P266" s="52">
        <f t="shared" ref="P266:P329" si="5">E266+G266+I266+K266+M266+O266</f>
        <v>155839</v>
      </c>
    </row>
    <row r="267" spans="1:16" ht="25.5" customHeight="1">
      <c r="A267" s="53">
        <v>561</v>
      </c>
      <c r="B267" s="54" t="s">
        <v>198</v>
      </c>
      <c r="C267" s="393">
        <v>2</v>
      </c>
      <c r="D267" s="84"/>
      <c r="E267" s="85"/>
      <c r="F267" s="84"/>
      <c r="G267" s="85"/>
      <c r="H267" s="399"/>
      <c r="I267" s="400"/>
      <c r="J267" s="399"/>
      <c r="K267" s="400"/>
      <c r="L267" s="84"/>
      <c r="M267" s="85"/>
      <c r="N267" s="84"/>
      <c r="O267" s="85"/>
      <c r="P267" s="52">
        <f t="shared" si="5"/>
        <v>0</v>
      </c>
    </row>
    <row r="268" spans="1:16" ht="25.5" customHeight="1">
      <c r="A268" s="53">
        <v>562</v>
      </c>
      <c r="B268" s="54" t="s">
        <v>199</v>
      </c>
      <c r="C268" s="393">
        <v>2</v>
      </c>
      <c r="D268" s="84"/>
      <c r="E268" s="85"/>
      <c r="F268" s="84"/>
      <c r="G268" s="85"/>
      <c r="H268" s="399"/>
      <c r="I268" s="400"/>
      <c r="J268" s="399"/>
      <c r="K268" s="400"/>
      <c r="L268" s="84"/>
      <c r="M268" s="85"/>
      <c r="N268" s="84"/>
      <c r="O268" s="85"/>
      <c r="P268" s="52">
        <f t="shared" si="5"/>
        <v>0</v>
      </c>
    </row>
    <row r="269" spans="1:16" ht="25.5" customHeight="1">
      <c r="A269" s="53">
        <v>563</v>
      </c>
      <c r="B269" s="54" t="s">
        <v>200</v>
      </c>
      <c r="C269" s="393">
        <v>2</v>
      </c>
      <c r="D269" s="84">
        <v>101</v>
      </c>
      <c r="E269" s="85">
        <v>10000</v>
      </c>
      <c r="F269" s="84">
        <v>228</v>
      </c>
      <c r="G269" s="85"/>
      <c r="H269" s="399"/>
      <c r="I269" s="400"/>
      <c r="J269" s="399"/>
      <c r="K269" s="400"/>
      <c r="L269" s="84"/>
      <c r="M269" s="85"/>
      <c r="N269" s="84"/>
      <c r="O269" s="85"/>
      <c r="P269" s="52">
        <f t="shared" si="5"/>
        <v>10000</v>
      </c>
    </row>
    <row r="270" spans="1:16" ht="25.5" customHeight="1">
      <c r="A270" s="53">
        <v>564</v>
      </c>
      <c r="B270" s="54" t="s">
        <v>201</v>
      </c>
      <c r="C270" s="393">
        <v>2</v>
      </c>
      <c r="D270" s="84"/>
      <c r="E270" s="85"/>
      <c r="F270" s="84"/>
      <c r="G270" s="85"/>
      <c r="H270" s="399"/>
      <c r="I270" s="400"/>
      <c r="J270" s="399"/>
      <c r="K270" s="400"/>
      <c r="L270" s="84"/>
      <c r="M270" s="85"/>
      <c r="N270" s="84"/>
      <c r="O270" s="85"/>
      <c r="P270" s="52">
        <f t="shared" si="5"/>
        <v>0</v>
      </c>
    </row>
    <row r="271" spans="1:16" ht="25.5" customHeight="1">
      <c r="A271" s="53">
        <v>565</v>
      </c>
      <c r="B271" s="54" t="s">
        <v>202</v>
      </c>
      <c r="C271" s="393">
        <v>2</v>
      </c>
      <c r="D271" s="84">
        <v>101</v>
      </c>
      <c r="E271" s="85">
        <v>10000</v>
      </c>
      <c r="F271" s="84">
        <v>228</v>
      </c>
      <c r="G271" s="85">
        <f>11000+52839</f>
        <v>63839</v>
      </c>
      <c r="H271" s="399"/>
      <c r="I271" s="400"/>
      <c r="J271" s="399"/>
      <c r="K271" s="400"/>
      <c r="L271" s="84"/>
      <c r="M271" s="85"/>
      <c r="N271" s="84"/>
      <c r="O271" s="85"/>
      <c r="P271" s="52">
        <f t="shared" si="5"/>
        <v>73839</v>
      </c>
    </row>
    <row r="272" spans="1:16" ht="25.5" customHeight="1">
      <c r="A272" s="53">
        <v>566</v>
      </c>
      <c r="B272" s="54" t="s">
        <v>325</v>
      </c>
      <c r="C272" s="393">
        <v>2</v>
      </c>
      <c r="D272" s="84">
        <v>101</v>
      </c>
      <c r="E272" s="85">
        <v>10000</v>
      </c>
      <c r="F272" s="84"/>
      <c r="G272" s="85"/>
      <c r="H272" s="399"/>
      <c r="I272" s="400"/>
      <c r="J272" s="399"/>
      <c r="K272" s="400"/>
      <c r="L272" s="84"/>
      <c r="M272" s="85"/>
      <c r="N272" s="84"/>
      <c r="O272" s="85"/>
      <c r="P272" s="52">
        <f t="shared" si="5"/>
        <v>10000</v>
      </c>
    </row>
    <row r="273" spans="1:16" ht="25.5" customHeight="1">
      <c r="A273" s="53">
        <v>567</v>
      </c>
      <c r="B273" s="54" t="s">
        <v>203</v>
      </c>
      <c r="C273" s="393">
        <v>2</v>
      </c>
      <c r="D273" s="84">
        <v>101</v>
      </c>
      <c r="E273" s="85">
        <v>60000</v>
      </c>
      <c r="F273" s="84"/>
      <c r="G273" s="85"/>
      <c r="H273" s="399"/>
      <c r="I273" s="400"/>
      <c r="J273" s="399"/>
      <c r="K273" s="400"/>
      <c r="L273" s="84"/>
      <c r="M273" s="85"/>
      <c r="N273" s="84"/>
      <c r="O273" s="85"/>
      <c r="P273" s="52">
        <f t="shared" si="5"/>
        <v>60000</v>
      </c>
    </row>
    <row r="274" spans="1:16" ht="25.5" customHeight="1">
      <c r="A274" s="53">
        <v>569</v>
      </c>
      <c r="B274" s="54" t="s">
        <v>204</v>
      </c>
      <c r="C274" s="393">
        <v>2</v>
      </c>
      <c r="D274" s="84"/>
      <c r="E274" s="85"/>
      <c r="F274" s="84">
        <v>228</v>
      </c>
      <c r="G274" s="85">
        <v>2000</v>
      </c>
      <c r="H274" s="399"/>
      <c r="I274" s="400"/>
      <c r="J274" s="399"/>
      <c r="K274" s="400"/>
      <c r="L274" s="84"/>
      <c r="M274" s="85"/>
      <c r="N274" s="84"/>
      <c r="O274" s="85"/>
      <c r="P274" s="52">
        <f t="shared" si="5"/>
        <v>2000</v>
      </c>
    </row>
    <row r="275" spans="1:16" ht="25.5" customHeight="1">
      <c r="A275" s="58">
        <v>5700</v>
      </c>
      <c r="B275" s="50" t="s">
        <v>326</v>
      </c>
      <c r="C275" s="392"/>
      <c r="D275" s="51"/>
      <c r="E275" s="62">
        <f>SUM(E276:E284)</f>
        <v>0</v>
      </c>
      <c r="F275" s="51"/>
      <c r="G275" s="62">
        <f>SUM(G276:G284)</f>
        <v>0</v>
      </c>
      <c r="H275" s="51"/>
      <c r="I275" s="62">
        <f>SUM(I276:I284)</f>
        <v>0</v>
      </c>
      <c r="J275" s="51"/>
      <c r="K275" s="62">
        <f>SUM(K276:K284)</f>
        <v>0</v>
      </c>
      <c r="L275" s="51"/>
      <c r="M275" s="62">
        <f>SUM(M276:M284)</f>
        <v>0</v>
      </c>
      <c r="N275" s="51"/>
      <c r="O275" s="62">
        <f>SUM(O276:O284)</f>
        <v>0</v>
      </c>
      <c r="P275" s="52">
        <f t="shared" si="5"/>
        <v>0</v>
      </c>
    </row>
    <row r="276" spans="1:16" ht="25.5" customHeight="1">
      <c r="A276" s="53">
        <v>571</v>
      </c>
      <c r="B276" s="54" t="s">
        <v>205</v>
      </c>
      <c r="C276" s="393">
        <v>2</v>
      </c>
      <c r="D276" s="84"/>
      <c r="E276" s="85"/>
      <c r="F276" s="399"/>
      <c r="G276" s="400"/>
      <c r="H276" s="399"/>
      <c r="I276" s="400"/>
      <c r="J276" s="399"/>
      <c r="K276" s="400"/>
      <c r="L276" s="84"/>
      <c r="M276" s="85"/>
      <c r="N276" s="84"/>
      <c r="O276" s="85"/>
      <c r="P276" s="52">
        <f t="shared" si="5"/>
        <v>0</v>
      </c>
    </row>
    <row r="277" spans="1:16" ht="25.5" customHeight="1">
      <c r="A277" s="53">
        <v>572</v>
      </c>
      <c r="B277" s="54" t="s">
        <v>206</v>
      </c>
      <c r="C277" s="393">
        <v>2</v>
      </c>
      <c r="D277" s="84"/>
      <c r="E277" s="85"/>
      <c r="F277" s="399"/>
      <c r="G277" s="400"/>
      <c r="H277" s="399"/>
      <c r="I277" s="400"/>
      <c r="J277" s="399"/>
      <c r="K277" s="400"/>
      <c r="L277" s="84"/>
      <c r="M277" s="85"/>
      <c r="N277" s="84"/>
      <c r="O277" s="85"/>
      <c r="P277" s="52">
        <f t="shared" si="5"/>
        <v>0</v>
      </c>
    </row>
    <row r="278" spans="1:16" ht="25.5" customHeight="1">
      <c r="A278" s="53">
        <v>573</v>
      </c>
      <c r="B278" s="54" t="s">
        <v>207</v>
      </c>
      <c r="C278" s="393">
        <v>2</v>
      </c>
      <c r="D278" s="84"/>
      <c r="E278" s="85"/>
      <c r="F278" s="399"/>
      <c r="G278" s="400"/>
      <c r="H278" s="399"/>
      <c r="I278" s="400"/>
      <c r="J278" s="399"/>
      <c r="K278" s="400"/>
      <c r="L278" s="84"/>
      <c r="M278" s="85"/>
      <c r="N278" s="84"/>
      <c r="O278" s="85"/>
      <c r="P278" s="52">
        <f t="shared" si="5"/>
        <v>0</v>
      </c>
    </row>
    <row r="279" spans="1:16" ht="25.5" customHeight="1">
      <c r="A279" s="53">
        <v>574</v>
      </c>
      <c r="B279" s="54" t="s">
        <v>310</v>
      </c>
      <c r="C279" s="393">
        <v>2</v>
      </c>
      <c r="D279" s="84"/>
      <c r="E279" s="85"/>
      <c r="F279" s="399"/>
      <c r="G279" s="400"/>
      <c r="H279" s="399"/>
      <c r="I279" s="400"/>
      <c r="J279" s="399"/>
      <c r="K279" s="400"/>
      <c r="L279" s="84"/>
      <c r="M279" s="85"/>
      <c r="N279" s="84"/>
      <c r="O279" s="85"/>
      <c r="P279" s="52">
        <f t="shared" si="5"/>
        <v>0</v>
      </c>
    </row>
    <row r="280" spans="1:16" ht="25.5" customHeight="1">
      <c r="A280" s="53">
        <v>575</v>
      </c>
      <c r="B280" s="54" t="s">
        <v>208</v>
      </c>
      <c r="C280" s="393">
        <v>2</v>
      </c>
      <c r="D280" s="84"/>
      <c r="E280" s="85"/>
      <c r="F280" s="399"/>
      <c r="G280" s="400"/>
      <c r="H280" s="399"/>
      <c r="I280" s="400"/>
      <c r="J280" s="399"/>
      <c r="K280" s="400"/>
      <c r="L280" s="84"/>
      <c r="M280" s="85"/>
      <c r="N280" s="84"/>
      <c r="O280" s="85"/>
      <c r="P280" s="52">
        <f t="shared" si="5"/>
        <v>0</v>
      </c>
    </row>
    <row r="281" spans="1:16" ht="25.5" customHeight="1">
      <c r="A281" s="53">
        <v>576</v>
      </c>
      <c r="B281" s="54" t="s">
        <v>209</v>
      </c>
      <c r="C281" s="393">
        <v>2</v>
      </c>
      <c r="D281" s="84"/>
      <c r="E281" s="85"/>
      <c r="F281" s="399"/>
      <c r="G281" s="400"/>
      <c r="H281" s="399"/>
      <c r="I281" s="400"/>
      <c r="J281" s="399"/>
      <c r="K281" s="400"/>
      <c r="L281" s="84"/>
      <c r="M281" s="85"/>
      <c r="N281" s="84"/>
      <c r="O281" s="85"/>
      <c r="P281" s="52">
        <f t="shared" si="5"/>
        <v>0</v>
      </c>
    </row>
    <row r="282" spans="1:16" ht="25.5" customHeight="1">
      <c r="A282" s="53">
        <v>577</v>
      </c>
      <c r="B282" s="54" t="s">
        <v>327</v>
      </c>
      <c r="C282" s="393">
        <v>2</v>
      </c>
      <c r="D282" s="84"/>
      <c r="E282" s="85"/>
      <c r="F282" s="399"/>
      <c r="G282" s="400"/>
      <c r="H282" s="399"/>
      <c r="I282" s="400"/>
      <c r="J282" s="399"/>
      <c r="K282" s="400"/>
      <c r="L282" s="84"/>
      <c r="M282" s="85"/>
      <c r="N282" s="84"/>
      <c r="O282" s="85"/>
      <c r="P282" s="52">
        <f t="shared" si="5"/>
        <v>0</v>
      </c>
    </row>
    <row r="283" spans="1:16" ht="25.5" customHeight="1">
      <c r="A283" s="53">
        <v>578</v>
      </c>
      <c r="B283" s="54" t="s">
        <v>311</v>
      </c>
      <c r="C283" s="393">
        <v>2</v>
      </c>
      <c r="D283" s="84"/>
      <c r="E283" s="85"/>
      <c r="F283" s="399"/>
      <c r="G283" s="400"/>
      <c r="H283" s="399"/>
      <c r="I283" s="400"/>
      <c r="J283" s="399"/>
      <c r="K283" s="400"/>
      <c r="L283" s="84"/>
      <c r="M283" s="85"/>
      <c r="N283" s="84"/>
      <c r="O283" s="85"/>
      <c r="P283" s="52">
        <f t="shared" si="5"/>
        <v>0</v>
      </c>
    </row>
    <row r="284" spans="1:16" ht="25.5" customHeight="1">
      <c r="A284" s="53">
        <v>579</v>
      </c>
      <c r="B284" s="54" t="s">
        <v>210</v>
      </c>
      <c r="C284" s="393">
        <v>2</v>
      </c>
      <c r="D284" s="84"/>
      <c r="E284" s="85"/>
      <c r="F284" s="399"/>
      <c r="G284" s="400"/>
      <c r="H284" s="399"/>
      <c r="I284" s="400"/>
      <c r="J284" s="399"/>
      <c r="K284" s="400"/>
      <c r="L284" s="84"/>
      <c r="M284" s="85"/>
      <c r="N284" s="84"/>
      <c r="O284" s="85"/>
      <c r="P284" s="52">
        <f t="shared" si="5"/>
        <v>0</v>
      </c>
    </row>
    <row r="285" spans="1:16" ht="25.5" customHeight="1">
      <c r="A285" s="58">
        <v>5800</v>
      </c>
      <c r="B285" s="50" t="s">
        <v>211</v>
      </c>
      <c r="C285" s="392"/>
      <c r="D285" s="51"/>
      <c r="E285" s="62">
        <f>SUM(E286:E289)</f>
        <v>80000</v>
      </c>
      <c r="F285" s="51"/>
      <c r="G285" s="62">
        <f>SUM(G286:G289)</f>
        <v>0</v>
      </c>
      <c r="H285" s="51"/>
      <c r="I285" s="62">
        <f>SUM(I286:I289)</f>
        <v>0</v>
      </c>
      <c r="J285" s="51"/>
      <c r="K285" s="62">
        <f>SUM(K286:K289)</f>
        <v>0</v>
      </c>
      <c r="L285" s="51"/>
      <c r="M285" s="62">
        <f>SUM(M286:M289)</f>
        <v>0</v>
      </c>
      <c r="N285" s="51"/>
      <c r="O285" s="62">
        <f>SUM(O286:O289)</f>
        <v>0</v>
      </c>
      <c r="P285" s="52">
        <f t="shared" si="5"/>
        <v>80000</v>
      </c>
    </row>
    <row r="286" spans="1:16" ht="25.5" customHeight="1">
      <c r="A286" s="53">
        <v>581</v>
      </c>
      <c r="B286" s="54" t="s">
        <v>212</v>
      </c>
      <c r="C286" s="393">
        <v>2</v>
      </c>
      <c r="D286" s="84">
        <v>101</v>
      </c>
      <c r="E286" s="85">
        <v>80000</v>
      </c>
      <c r="F286" s="84"/>
      <c r="G286" s="85"/>
      <c r="H286" s="399"/>
      <c r="I286" s="400"/>
      <c r="J286" s="399"/>
      <c r="K286" s="400"/>
      <c r="L286" s="84"/>
      <c r="M286" s="85"/>
      <c r="N286" s="84"/>
      <c r="O286" s="85"/>
      <c r="P286" s="52">
        <f t="shared" si="5"/>
        <v>80000</v>
      </c>
    </row>
    <row r="287" spans="1:16" ht="25.5" customHeight="1">
      <c r="A287" s="53">
        <v>582</v>
      </c>
      <c r="B287" s="54" t="s">
        <v>213</v>
      </c>
      <c r="C287" s="393">
        <v>2</v>
      </c>
      <c r="D287" s="84"/>
      <c r="E287" s="85"/>
      <c r="F287" s="84"/>
      <c r="G287" s="85"/>
      <c r="H287" s="399"/>
      <c r="I287" s="400"/>
      <c r="J287" s="399"/>
      <c r="K287" s="400"/>
      <c r="L287" s="84"/>
      <c r="M287" s="85"/>
      <c r="N287" s="84"/>
      <c r="O287" s="85"/>
      <c r="P287" s="52">
        <f t="shared" si="5"/>
        <v>0</v>
      </c>
    </row>
    <row r="288" spans="1:16" ht="25.5" customHeight="1">
      <c r="A288" s="53">
        <v>583</v>
      </c>
      <c r="B288" s="54" t="s">
        <v>214</v>
      </c>
      <c r="C288" s="393">
        <v>2</v>
      </c>
      <c r="D288" s="84"/>
      <c r="E288" s="85"/>
      <c r="F288" s="84"/>
      <c r="G288" s="85"/>
      <c r="H288" s="399"/>
      <c r="I288" s="400"/>
      <c r="J288" s="399"/>
      <c r="K288" s="400"/>
      <c r="L288" s="84"/>
      <c r="M288" s="85"/>
      <c r="N288" s="84"/>
      <c r="O288" s="85"/>
      <c r="P288" s="52">
        <f t="shared" si="5"/>
        <v>0</v>
      </c>
    </row>
    <row r="289" spans="1:16" ht="25.5" customHeight="1">
      <c r="A289" s="53">
        <v>589</v>
      </c>
      <c r="B289" s="54" t="s">
        <v>215</v>
      </c>
      <c r="C289" s="393">
        <v>2</v>
      </c>
      <c r="D289" s="84"/>
      <c r="E289" s="85"/>
      <c r="F289" s="84"/>
      <c r="G289" s="85"/>
      <c r="H289" s="399"/>
      <c r="I289" s="400"/>
      <c r="J289" s="399"/>
      <c r="K289" s="400"/>
      <c r="L289" s="84"/>
      <c r="M289" s="85"/>
      <c r="N289" s="84"/>
      <c r="O289" s="85"/>
      <c r="P289" s="52">
        <f t="shared" si="5"/>
        <v>0</v>
      </c>
    </row>
    <row r="290" spans="1:16" ht="25.5" customHeight="1">
      <c r="A290" s="58">
        <v>5900</v>
      </c>
      <c r="B290" s="50" t="s">
        <v>216</v>
      </c>
      <c r="C290" s="392"/>
      <c r="D290" s="51"/>
      <c r="E290" s="62">
        <f>SUM(E291:E299)</f>
        <v>0</v>
      </c>
      <c r="F290" s="51"/>
      <c r="G290" s="62">
        <f>SUM(G291:G299)</f>
        <v>0</v>
      </c>
      <c r="H290" s="51"/>
      <c r="I290" s="62">
        <f>SUM(I291:I299)</f>
        <v>0</v>
      </c>
      <c r="J290" s="51"/>
      <c r="K290" s="62">
        <f>SUM(K291:K299)</f>
        <v>0</v>
      </c>
      <c r="L290" s="51"/>
      <c r="M290" s="62">
        <f>SUM(M291:M299)</f>
        <v>0</v>
      </c>
      <c r="N290" s="51"/>
      <c r="O290" s="62">
        <f>SUM(O291:O299)</f>
        <v>0</v>
      </c>
      <c r="P290" s="52">
        <f t="shared" si="5"/>
        <v>0</v>
      </c>
    </row>
    <row r="291" spans="1:16" ht="25.5" customHeight="1">
      <c r="A291" s="53">
        <v>591</v>
      </c>
      <c r="B291" s="54" t="s">
        <v>328</v>
      </c>
      <c r="C291" s="393">
        <v>2</v>
      </c>
      <c r="D291" s="84"/>
      <c r="E291" s="85"/>
      <c r="F291" s="84"/>
      <c r="G291" s="85"/>
      <c r="H291" s="399"/>
      <c r="I291" s="400"/>
      <c r="J291" s="399"/>
      <c r="K291" s="400"/>
      <c r="L291" s="84"/>
      <c r="M291" s="85"/>
      <c r="N291" s="84"/>
      <c r="O291" s="85"/>
      <c r="P291" s="52">
        <f t="shared" si="5"/>
        <v>0</v>
      </c>
    </row>
    <row r="292" spans="1:16" ht="25.5" customHeight="1">
      <c r="A292" s="53">
        <v>592</v>
      </c>
      <c r="B292" s="54" t="s">
        <v>223</v>
      </c>
      <c r="C292" s="393">
        <v>2</v>
      </c>
      <c r="D292" s="84"/>
      <c r="E292" s="85"/>
      <c r="F292" s="84"/>
      <c r="G292" s="85"/>
      <c r="H292" s="399"/>
      <c r="I292" s="400"/>
      <c r="J292" s="399"/>
      <c r="K292" s="400"/>
      <c r="L292" s="84"/>
      <c r="M292" s="85"/>
      <c r="N292" s="84"/>
      <c r="O292" s="85"/>
      <c r="P292" s="52">
        <f t="shared" si="5"/>
        <v>0</v>
      </c>
    </row>
    <row r="293" spans="1:16" ht="25.5" customHeight="1">
      <c r="A293" s="53">
        <v>593</v>
      </c>
      <c r="B293" s="54" t="s">
        <v>217</v>
      </c>
      <c r="C293" s="393">
        <v>2</v>
      </c>
      <c r="D293" s="84"/>
      <c r="E293" s="85"/>
      <c r="F293" s="84"/>
      <c r="G293" s="85"/>
      <c r="H293" s="399"/>
      <c r="I293" s="400"/>
      <c r="J293" s="399"/>
      <c r="K293" s="400"/>
      <c r="L293" s="84"/>
      <c r="M293" s="85"/>
      <c r="N293" s="84"/>
      <c r="O293" s="85"/>
      <c r="P293" s="52">
        <f t="shared" si="5"/>
        <v>0</v>
      </c>
    </row>
    <row r="294" spans="1:16" ht="25.5" customHeight="1">
      <c r="A294" s="53">
        <v>594</v>
      </c>
      <c r="B294" s="54" t="s">
        <v>218</v>
      </c>
      <c r="C294" s="393">
        <v>2</v>
      </c>
      <c r="D294" s="84"/>
      <c r="E294" s="85"/>
      <c r="F294" s="84"/>
      <c r="G294" s="85"/>
      <c r="H294" s="399"/>
      <c r="I294" s="400"/>
      <c r="J294" s="399"/>
      <c r="K294" s="400"/>
      <c r="L294" s="84"/>
      <c r="M294" s="85"/>
      <c r="N294" s="84"/>
      <c r="O294" s="85"/>
      <c r="P294" s="52">
        <f t="shared" si="5"/>
        <v>0</v>
      </c>
    </row>
    <row r="295" spans="1:16" ht="25.5" customHeight="1">
      <c r="A295" s="53">
        <v>595</v>
      </c>
      <c r="B295" s="54" t="s">
        <v>219</v>
      </c>
      <c r="C295" s="393">
        <v>2</v>
      </c>
      <c r="D295" s="84"/>
      <c r="E295" s="85"/>
      <c r="F295" s="84"/>
      <c r="G295" s="85"/>
      <c r="H295" s="399"/>
      <c r="I295" s="400"/>
      <c r="J295" s="399"/>
      <c r="K295" s="400"/>
      <c r="L295" s="84"/>
      <c r="M295" s="85"/>
      <c r="N295" s="84"/>
      <c r="O295" s="85"/>
      <c r="P295" s="52">
        <f t="shared" si="5"/>
        <v>0</v>
      </c>
    </row>
    <row r="296" spans="1:16" ht="25.5" customHeight="1">
      <c r="A296" s="53">
        <v>596</v>
      </c>
      <c r="B296" s="54" t="s">
        <v>220</v>
      </c>
      <c r="C296" s="393">
        <v>2</v>
      </c>
      <c r="D296" s="84"/>
      <c r="E296" s="85"/>
      <c r="F296" s="84"/>
      <c r="G296" s="85"/>
      <c r="H296" s="399"/>
      <c r="I296" s="400"/>
      <c r="J296" s="399"/>
      <c r="K296" s="400"/>
      <c r="L296" s="84"/>
      <c r="M296" s="85"/>
      <c r="N296" s="84"/>
      <c r="O296" s="85"/>
      <c r="P296" s="52">
        <f t="shared" si="5"/>
        <v>0</v>
      </c>
    </row>
    <row r="297" spans="1:16" ht="25.5" customHeight="1">
      <c r="A297" s="53">
        <v>597</v>
      </c>
      <c r="B297" s="54" t="s">
        <v>329</v>
      </c>
      <c r="C297" s="393">
        <v>2</v>
      </c>
      <c r="D297" s="84"/>
      <c r="E297" s="85"/>
      <c r="F297" s="84"/>
      <c r="G297" s="85"/>
      <c r="H297" s="399"/>
      <c r="I297" s="400"/>
      <c r="J297" s="399"/>
      <c r="K297" s="400"/>
      <c r="L297" s="84"/>
      <c r="M297" s="85"/>
      <c r="N297" s="84"/>
      <c r="O297" s="85"/>
      <c r="P297" s="52">
        <f t="shared" si="5"/>
        <v>0</v>
      </c>
    </row>
    <row r="298" spans="1:16" ht="25.5" customHeight="1">
      <c r="A298" s="53">
        <v>598</v>
      </c>
      <c r="B298" s="54" t="s">
        <v>221</v>
      </c>
      <c r="C298" s="393">
        <v>2</v>
      </c>
      <c r="D298" s="84"/>
      <c r="E298" s="85"/>
      <c r="F298" s="84"/>
      <c r="G298" s="85"/>
      <c r="H298" s="399"/>
      <c r="I298" s="400"/>
      <c r="J298" s="399"/>
      <c r="K298" s="400"/>
      <c r="L298" s="84"/>
      <c r="M298" s="85"/>
      <c r="N298" s="84"/>
      <c r="O298" s="85"/>
      <c r="P298" s="52">
        <f t="shared" si="5"/>
        <v>0</v>
      </c>
    </row>
    <row r="299" spans="1:16" ht="25.5" customHeight="1">
      <c r="A299" s="53">
        <v>599</v>
      </c>
      <c r="B299" s="54" t="s">
        <v>222</v>
      </c>
      <c r="C299" s="393">
        <v>2</v>
      </c>
      <c r="D299" s="84"/>
      <c r="E299" s="85"/>
      <c r="F299" s="84"/>
      <c r="G299" s="85"/>
      <c r="H299" s="399"/>
      <c r="I299" s="400"/>
      <c r="J299" s="399"/>
      <c r="K299" s="400"/>
      <c r="L299" s="84"/>
      <c r="M299" s="85"/>
      <c r="N299" s="84"/>
      <c r="O299" s="85"/>
      <c r="P299" s="52">
        <f t="shared" si="5"/>
        <v>0</v>
      </c>
    </row>
    <row r="300" spans="1:16" ht="25.5" customHeight="1">
      <c r="A300" s="55">
        <v>6000</v>
      </c>
      <c r="B300" s="56" t="s">
        <v>1311</v>
      </c>
      <c r="C300" s="394"/>
      <c r="D300" s="57"/>
      <c r="E300" s="79">
        <f>E301+E310+E319</f>
        <v>3659900</v>
      </c>
      <c r="F300" s="57"/>
      <c r="G300" s="79">
        <f>G301+G310+G319</f>
        <v>4149221</v>
      </c>
      <c r="H300" s="57"/>
      <c r="I300" s="79">
        <f>I301+I310+I319</f>
        <v>1157473</v>
      </c>
      <c r="J300" s="57"/>
      <c r="K300" s="79">
        <f>K301+K310+K319</f>
        <v>1450000</v>
      </c>
      <c r="L300" s="57"/>
      <c r="M300" s="79">
        <f>M301+M310+M319</f>
        <v>0</v>
      </c>
      <c r="N300" s="57"/>
      <c r="O300" s="79">
        <f>O301+O310+O319</f>
        <v>7789912</v>
      </c>
      <c r="P300" s="52">
        <f t="shared" si="5"/>
        <v>18206506</v>
      </c>
    </row>
    <row r="301" spans="1:16" ht="25.5" customHeight="1">
      <c r="A301" s="58">
        <v>6100</v>
      </c>
      <c r="B301" s="50" t="s">
        <v>330</v>
      </c>
      <c r="C301" s="392"/>
      <c r="D301" s="51"/>
      <c r="E301" s="62">
        <f>SUM(E302:E309)</f>
        <v>3659900</v>
      </c>
      <c r="F301" s="51"/>
      <c r="G301" s="62">
        <f>SUM(G302:G309)</f>
        <v>4149221</v>
      </c>
      <c r="H301" s="51"/>
      <c r="I301" s="62">
        <f>SUM(I302:I309)</f>
        <v>1157473</v>
      </c>
      <c r="J301" s="51"/>
      <c r="K301" s="62">
        <f>SUM(K302:K309)</f>
        <v>1450000</v>
      </c>
      <c r="L301" s="51"/>
      <c r="M301" s="62">
        <f>SUM(M302:M309)</f>
        <v>0</v>
      </c>
      <c r="N301" s="51"/>
      <c r="O301" s="62">
        <f>SUM(O302:O309)</f>
        <v>7789912</v>
      </c>
      <c r="P301" s="52">
        <f t="shared" si="5"/>
        <v>18206506</v>
      </c>
    </row>
    <row r="302" spans="1:16" ht="25.5" customHeight="1">
      <c r="A302" s="53">
        <v>611</v>
      </c>
      <c r="B302" s="54" t="s">
        <v>224</v>
      </c>
      <c r="C302" s="393">
        <v>2</v>
      </c>
      <c r="D302" s="84"/>
      <c r="E302" s="85">
        <v>0</v>
      </c>
      <c r="F302" s="84"/>
      <c r="G302" s="85"/>
      <c r="H302" s="84"/>
      <c r="I302" s="85"/>
      <c r="J302" s="84"/>
      <c r="K302" s="85"/>
      <c r="L302" s="84"/>
      <c r="M302" s="85"/>
      <c r="N302" s="84"/>
      <c r="O302" s="85"/>
      <c r="P302" s="52">
        <f t="shared" si="5"/>
        <v>0</v>
      </c>
    </row>
    <row r="303" spans="1:16" ht="25.5" customHeight="1">
      <c r="A303" s="53">
        <v>612</v>
      </c>
      <c r="B303" s="54" t="s">
        <v>225</v>
      </c>
      <c r="C303" s="393">
        <v>2</v>
      </c>
      <c r="D303" s="84"/>
      <c r="E303" s="85">
        <v>0</v>
      </c>
      <c r="F303" s="84"/>
      <c r="G303" s="85"/>
      <c r="H303" s="84"/>
      <c r="I303" s="85"/>
      <c r="J303" s="84"/>
      <c r="K303" s="85"/>
      <c r="L303" s="84"/>
      <c r="M303" s="85"/>
      <c r="N303" s="84"/>
      <c r="O303" s="85"/>
      <c r="P303" s="52">
        <f t="shared" si="5"/>
        <v>0</v>
      </c>
    </row>
    <row r="304" spans="1:16" ht="25.5" customHeight="1">
      <c r="A304" s="53">
        <v>613</v>
      </c>
      <c r="B304" s="54" t="s">
        <v>631</v>
      </c>
      <c r="C304" s="393">
        <v>2</v>
      </c>
      <c r="D304" s="84">
        <v>101</v>
      </c>
      <c r="E304" s="85">
        <v>3576400</v>
      </c>
      <c r="F304" s="84">
        <v>227</v>
      </c>
      <c r="G304" s="85">
        <f>3558853+590368</f>
        <v>4149221</v>
      </c>
      <c r="H304" s="84">
        <v>304</v>
      </c>
      <c r="I304" s="85">
        <v>1157473</v>
      </c>
      <c r="J304" s="84">
        <v>401</v>
      </c>
      <c r="K304" s="85">
        <v>1450000</v>
      </c>
      <c r="L304" s="84"/>
      <c r="M304" s="85"/>
      <c r="N304" s="84">
        <v>999</v>
      </c>
      <c r="O304" s="85">
        <v>7789912</v>
      </c>
      <c r="P304" s="52">
        <f t="shared" si="5"/>
        <v>18123006</v>
      </c>
    </row>
    <row r="305" spans="1:16" ht="25.5" customHeight="1">
      <c r="A305" s="53">
        <v>614</v>
      </c>
      <c r="B305" s="54" t="s">
        <v>226</v>
      </c>
      <c r="C305" s="393">
        <v>2</v>
      </c>
      <c r="D305" s="84"/>
      <c r="E305" s="85">
        <v>0</v>
      </c>
      <c r="F305" s="84"/>
      <c r="G305" s="85"/>
      <c r="H305" s="84"/>
      <c r="I305" s="85"/>
      <c r="J305" s="84"/>
      <c r="K305" s="85"/>
      <c r="L305" s="84"/>
      <c r="M305" s="85"/>
      <c r="N305" s="84"/>
      <c r="O305" s="85"/>
      <c r="P305" s="52">
        <f t="shared" si="5"/>
        <v>0</v>
      </c>
    </row>
    <row r="306" spans="1:16" ht="25.5" customHeight="1">
      <c r="A306" s="53">
        <v>615</v>
      </c>
      <c r="B306" s="54" t="s">
        <v>227</v>
      </c>
      <c r="C306" s="393">
        <v>2</v>
      </c>
      <c r="D306" s="84">
        <v>101</v>
      </c>
      <c r="E306" s="85">
        <v>83500</v>
      </c>
      <c r="F306" s="84"/>
      <c r="G306" s="85"/>
      <c r="H306" s="84"/>
      <c r="I306" s="85"/>
      <c r="J306" s="84"/>
      <c r="K306" s="85"/>
      <c r="L306" s="84"/>
      <c r="M306" s="85"/>
      <c r="N306" s="84"/>
      <c r="O306" s="85"/>
      <c r="P306" s="52">
        <f t="shared" si="5"/>
        <v>83500</v>
      </c>
    </row>
    <row r="307" spans="1:16" ht="25.5" customHeight="1">
      <c r="A307" s="53">
        <v>616</v>
      </c>
      <c r="B307" s="54" t="s">
        <v>228</v>
      </c>
      <c r="C307" s="393">
        <v>2</v>
      </c>
      <c r="D307" s="84"/>
      <c r="E307" s="85"/>
      <c r="F307" s="84"/>
      <c r="G307" s="85"/>
      <c r="H307" s="84"/>
      <c r="I307" s="85"/>
      <c r="J307" s="84"/>
      <c r="K307" s="85"/>
      <c r="L307" s="84"/>
      <c r="M307" s="85"/>
      <c r="N307" s="84"/>
      <c r="O307" s="85"/>
      <c r="P307" s="52">
        <f t="shared" si="5"/>
        <v>0</v>
      </c>
    </row>
    <row r="308" spans="1:16" ht="25.5" customHeight="1">
      <c r="A308" s="53">
        <v>617</v>
      </c>
      <c r="B308" s="54" t="s">
        <v>231</v>
      </c>
      <c r="C308" s="393">
        <v>2</v>
      </c>
      <c r="D308" s="84"/>
      <c r="E308" s="85">
        <v>0</v>
      </c>
      <c r="F308" s="84"/>
      <c r="G308" s="85"/>
      <c r="H308" s="84"/>
      <c r="I308" s="85"/>
      <c r="J308" s="84"/>
      <c r="K308" s="85"/>
      <c r="L308" s="84"/>
      <c r="M308" s="85"/>
      <c r="N308" s="84"/>
      <c r="O308" s="85"/>
      <c r="P308" s="52">
        <f t="shared" si="5"/>
        <v>0</v>
      </c>
    </row>
    <row r="309" spans="1:16" ht="25.5" customHeight="1">
      <c r="A309" s="53">
        <v>619</v>
      </c>
      <c r="B309" s="54" t="s">
        <v>229</v>
      </c>
      <c r="C309" s="393">
        <v>2</v>
      </c>
      <c r="D309" s="84"/>
      <c r="E309" s="85"/>
      <c r="F309" s="84"/>
      <c r="G309" s="85"/>
      <c r="H309" s="84"/>
      <c r="I309" s="85"/>
      <c r="J309" s="84"/>
      <c r="K309" s="85"/>
      <c r="L309" s="84"/>
      <c r="M309" s="85"/>
      <c r="N309" s="84"/>
      <c r="O309" s="85"/>
      <c r="P309" s="52">
        <f t="shared" si="5"/>
        <v>0</v>
      </c>
    </row>
    <row r="310" spans="1:16" ht="25.5" customHeight="1">
      <c r="A310" s="58">
        <v>6200</v>
      </c>
      <c r="B310" s="50" t="s">
        <v>312</v>
      </c>
      <c r="C310" s="392"/>
      <c r="D310" s="51"/>
      <c r="E310" s="62">
        <f>SUM(E311:E318)</f>
        <v>0</v>
      </c>
      <c r="F310" s="51"/>
      <c r="G310" s="62">
        <f>SUM(G311:G318)</f>
        <v>0</v>
      </c>
      <c r="H310" s="51"/>
      <c r="I310" s="62">
        <f>SUM(I311:I318)</f>
        <v>0</v>
      </c>
      <c r="J310" s="51"/>
      <c r="K310" s="62">
        <f>SUM(K311:K318)</f>
        <v>0</v>
      </c>
      <c r="L310" s="51"/>
      <c r="M310" s="62">
        <f>SUM(M311:M318)</f>
        <v>0</v>
      </c>
      <c r="N310" s="51"/>
      <c r="O310" s="62">
        <f>SUM(O311:O318)</f>
        <v>0</v>
      </c>
      <c r="P310" s="52">
        <f t="shared" si="5"/>
        <v>0</v>
      </c>
    </row>
    <row r="311" spans="1:16" ht="25.5" customHeight="1">
      <c r="A311" s="53">
        <v>621</v>
      </c>
      <c r="B311" s="54" t="s">
        <v>224</v>
      </c>
      <c r="C311" s="393">
        <v>2</v>
      </c>
      <c r="D311" s="84"/>
      <c r="E311" s="85"/>
      <c r="F311" s="84"/>
      <c r="G311" s="85"/>
      <c r="H311" s="84"/>
      <c r="I311" s="85"/>
      <c r="J311" s="84"/>
      <c r="K311" s="85"/>
      <c r="L311" s="84"/>
      <c r="M311" s="85"/>
      <c r="N311" s="84"/>
      <c r="O311" s="85"/>
      <c r="P311" s="52">
        <f t="shared" si="5"/>
        <v>0</v>
      </c>
    </row>
    <row r="312" spans="1:16" ht="25.5" customHeight="1">
      <c r="A312" s="53">
        <v>622</v>
      </c>
      <c r="B312" s="54" t="s">
        <v>230</v>
      </c>
      <c r="C312" s="393">
        <v>2</v>
      </c>
      <c r="D312" s="84"/>
      <c r="E312" s="85"/>
      <c r="F312" s="84"/>
      <c r="G312" s="85"/>
      <c r="H312" s="84"/>
      <c r="I312" s="85"/>
      <c r="J312" s="84"/>
      <c r="K312" s="85"/>
      <c r="L312" s="84"/>
      <c r="M312" s="85"/>
      <c r="N312" s="84"/>
      <c r="O312" s="85"/>
      <c r="P312" s="52">
        <f t="shared" si="5"/>
        <v>0</v>
      </c>
    </row>
    <row r="313" spans="1:16" ht="25.5" customHeight="1">
      <c r="A313" s="53">
        <v>623</v>
      </c>
      <c r="B313" s="54" t="s">
        <v>632</v>
      </c>
      <c r="C313" s="393">
        <v>2</v>
      </c>
      <c r="D313" s="84"/>
      <c r="E313" s="85"/>
      <c r="F313" s="84"/>
      <c r="G313" s="85"/>
      <c r="H313" s="84"/>
      <c r="I313" s="85"/>
      <c r="J313" s="84"/>
      <c r="K313" s="85"/>
      <c r="L313" s="84"/>
      <c r="M313" s="85"/>
      <c r="N313" s="84"/>
      <c r="O313" s="85"/>
      <c r="P313" s="52">
        <f t="shared" si="5"/>
        <v>0</v>
      </c>
    </row>
    <row r="314" spans="1:16" ht="25.5" customHeight="1">
      <c r="A314" s="53">
        <v>624</v>
      </c>
      <c r="B314" s="54" t="s">
        <v>226</v>
      </c>
      <c r="C314" s="393">
        <v>2</v>
      </c>
      <c r="D314" s="84"/>
      <c r="E314" s="85"/>
      <c r="F314" s="84"/>
      <c r="G314" s="85"/>
      <c r="H314" s="84"/>
      <c r="I314" s="85"/>
      <c r="J314" s="84"/>
      <c r="K314" s="85"/>
      <c r="L314" s="84"/>
      <c r="M314" s="85"/>
      <c r="N314" s="84"/>
      <c r="O314" s="85"/>
      <c r="P314" s="52">
        <f t="shared" si="5"/>
        <v>0</v>
      </c>
    </row>
    <row r="315" spans="1:16" ht="25.5" customHeight="1">
      <c r="A315" s="53">
        <v>625</v>
      </c>
      <c r="B315" s="54" t="s">
        <v>227</v>
      </c>
      <c r="C315" s="393">
        <v>2</v>
      </c>
      <c r="D315" s="84"/>
      <c r="E315" s="85"/>
      <c r="F315" s="84"/>
      <c r="G315" s="85"/>
      <c r="H315" s="84"/>
      <c r="I315" s="85"/>
      <c r="J315" s="84"/>
      <c r="K315" s="85"/>
      <c r="L315" s="84"/>
      <c r="M315" s="85"/>
      <c r="N315" s="84"/>
      <c r="O315" s="85"/>
      <c r="P315" s="52">
        <f t="shared" si="5"/>
        <v>0</v>
      </c>
    </row>
    <row r="316" spans="1:16" ht="25.5" customHeight="1">
      <c r="A316" s="53">
        <v>626</v>
      </c>
      <c r="B316" s="54" t="s">
        <v>228</v>
      </c>
      <c r="C316" s="393">
        <v>2</v>
      </c>
      <c r="D316" s="84"/>
      <c r="E316" s="85"/>
      <c r="F316" s="84"/>
      <c r="G316" s="85"/>
      <c r="H316" s="84"/>
      <c r="I316" s="85"/>
      <c r="J316" s="84"/>
      <c r="K316" s="85"/>
      <c r="L316" s="84"/>
      <c r="M316" s="85"/>
      <c r="N316" s="84"/>
      <c r="O316" s="85"/>
      <c r="P316" s="52">
        <f t="shared" si="5"/>
        <v>0</v>
      </c>
    </row>
    <row r="317" spans="1:16" ht="25.5" customHeight="1">
      <c r="A317" s="53">
        <v>627</v>
      </c>
      <c r="B317" s="54" t="s">
        <v>231</v>
      </c>
      <c r="C317" s="393">
        <v>2</v>
      </c>
      <c r="D317" s="84"/>
      <c r="E317" s="85"/>
      <c r="F317" s="84"/>
      <c r="G317" s="85"/>
      <c r="H317" s="84"/>
      <c r="I317" s="85"/>
      <c r="J317" s="84"/>
      <c r="K317" s="85"/>
      <c r="L317" s="84"/>
      <c r="M317" s="85"/>
      <c r="N317" s="84"/>
      <c r="O317" s="85"/>
      <c r="P317" s="52">
        <f t="shared" si="5"/>
        <v>0</v>
      </c>
    </row>
    <row r="318" spans="1:16" ht="25.5" customHeight="1">
      <c r="A318" s="53">
        <v>629</v>
      </c>
      <c r="B318" s="54" t="s">
        <v>232</v>
      </c>
      <c r="C318" s="393">
        <v>2</v>
      </c>
      <c r="D318" s="84"/>
      <c r="E318" s="85"/>
      <c r="F318" s="84"/>
      <c r="G318" s="85"/>
      <c r="H318" s="84"/>
      <c r="I318" s="85"/>
      <c r="J318" s="84"/>
      <c r="K318" s="85"/>
      <c r="L318" s="84"/>
      <c r="M318" s="85"/>
      <c r="N318" s="84"/>
      <c r="O318" s="85"/>
      <c r="P318" s="52">
        <f t="shared" si="5"/>
        <v>0</v>
      </c>
    </row>
    <row r="319" spans="1:16" ht="25.5" customHeight="1">
      <c r="A319" s="58">
        <v>6300</v>
      </c>
      <c r="B319" s="50" t="s">
        <v>233</v>
      </c>
      <c r="C319" s="392"/>
      <c r="D319" s="51"/>
      <c r="E319" s="62">
        <f>SUM(E320:E321)</f>
        <v>0</v>
      </c>
      <c r="F319" s="51"/>
      <c r="G319" s="62">
        <f>SUM(G320:G321)</f>
        <v>0</v>
      </c>
      <c r="H319" s="51"/>
      <c r="I319" s="62">
        <f>SUM(I320:I321)</f>
        <v>0</v>
      </c>
      <c r="J319" s="51"/>
      <c r="K319" s="62">
        <f>SUM(K320:K321)</f>
        <v>0</v>
      </c>
      <c r="L319" s="51"/>
      <c r="M319" s="62">
        <f>SUM(M320:M321)</f>
        <v>0</v>
      </c>
      <c r="N319" s="51"/>
      <c r="O319" s="62">
        <f>SUM(O320:O321)</f>
        <v>0</v>
      </c>
      <c r="P319" s="52">
        <f t="shared" si="5"/>
        <v>0</v>
      </c>
    </row>
    <row r="320" spans="1:16" ht="25.5" customHeight="1">
      <c r="A320" s="53">
        <v>631</v>
      </c>
      <c r="B320" s="54" t="s">
        <v>633</v>
      </c>
      <c r="C320" s="393">
        <v>2</v>
      </c>
      <c r="D320" s="84"/>
      <c r="E320" s="85"/>
      <c r="F320" s="84"/>
      <c r="G320" s="85"/>
      <c r="H320" s="84"/>
      <c r="I320" s="85"/>
      <c r="J320" s="84"/>
      <c r="K320" s="85"/>
      <c r="L320" s="84"/>
      <c r="M320" s="85"/>
      <c r="N320" s="84"/>
      <c r="O320" s="85"/>
      <c r="P320" s="52">
        <f t="shared" si="5"/>
        <v>0</v>
      </c>
    </row>
    <row r="321" spans="1:16" ht="25.5" customHeight="1">
      <c r="A321" s="53">
        <v>632</v>
      </c>
      <c r="B321" s="54" t="s">
        <v>234</v>
      </c>
      <c r="C321" s="393">
        <v>2</v>
      </c>
      <c r="D321" s="84"/>
      <c r="E321" s="85"/>
      <c r="F321" s="84"/>
      <c r="G321" s="85"/>
      <c r="H321" s="84"/>
      <c r="I321" s="85"/>
      <c r="J321" s="84"/>
      <c r="K321" s="85"/>
      <c r="L321" s="84"/>
      <c r="M321" s="85"/>
      <c r="N321" s="84"/>
      <c r="O321" s="85"/>
      <c r="P321" s="52">
        <f t="shared" si="5"/>
        <v>0</v>
      </c>
    </row>
    <row r="322" spans="1:16" ht="25.5" customHeight="1">
      <c r="A322" s="55">
        <v>7000</v>
      </c>
      <c r="B322" s="56" t="s">
        <v>235</v>
      </c>
      <c r="C322" s="394"/>
      <c r="D322" s="57"/>
      <c r="E322" s="79">
        <f>E323+E326+E336+E343+E353+E363+E366</f>
        <v>0</v>
      </c>
      <c r="F322" s="57"/>
      <c r="G322" s="79">
        <f>G323+G326+G336+G343+G353+G363+G366</f>
        <v>0</v>
      </c>
      <c r="H322" s="57"/>
      <c r="I322" s="79">
        <f>I323+I326+I336+I343+I353+I363+I366</f>
        <v>0</v>
      </c>
      <c r="J322" s="57"/>
      <c r="K322" s="79">
        <f>K323+K326+K336+K343+K353+K363+K366</f>
        <v>0</v>
      </c>
      <c r="L322" s="57"/>
      <c r="M322" s="79">
        <f>M323+M326+M336+M343+M353+M363+M366</f>
        <v>0</v>
      </c>
      <c r="N322" s="57"/>
      <c r="O322" s="79">
        <f>O323+O326+O336+O343+O353+O363+O366</f>
        <v>0</v>
      </c>
      <c r="P322" s="52">
        <f t="shared" si="5"/>
        <v>0</v>
      </c>
    </row>
    <row r="323" spans="1:16" ht="25.5" customHeight="1">
      <c r="A323" s="58">
        <v>7100</v>
      </c>
      <c r="B323" s="50" t="s">
        <v>236</v>
      </c>
      <c r="C323" s="392"/>
      <c r="D323" s="51"/>
      <c r="E323" s="62">
        <f>SUM(E324:E325)</f>
        <v>0</v>
      </c>
      <c r="F323" s="51"/>
      <c r="G323" s="62">
        <f>SUM(G324:G325)</f>
        <v>0</v>
      </c>
      <c r="H323" s="51"/>
      <c r="I323" s="62">
        <f>SUM(I324:I325)</f>
        <v>0</v>
      </c>
      <c r="J323" s="51"/>
      <c r="K323" s="62">
        <f>SUM(K324:K325)</f>
        <v>0</v>
      </c>
      <c r="L323" s="51"/>
      <c r="M323" s="62">
        <f>SUM(M324:M325)</f>
        <v>0</v>
      </c>
      <c r="N323" s="51"/>
      <c r="O323" s="62">
        <f>SUM(O324:O325)</f>
        <v>0</v>
      </c>
      <c r="P323" s="52">
        <f t="shared" si="5"/>
        <v>0</v>
      </c>
    </row>
    <row r="324" spans="1:16" ht="25.5" customHeight="1">
      <c r="A324" s="53">
        <v>711</v>
      </c>
      <c r="B324" s="54" t="s">
        <v>634</v>
      </c>
      <c r="C324" s="393">
        <v>2</v>
      </c>
      <c r="D324" s="84"/>
      <c r="E324" s="85"/>
      <c r="F324" s="399"/>
      <c r="G324" s="400"/>
      <c r="H324" s="399"/>
      <c r="I324" s="400"/>
      <c r="J324" s="399"/>
      <c r="K324" s="400"/>
      <c r="L324" s="399"/>
      <c r="M324" s="400"/>
      <c r="N324" s="84"/>
      <c r="O324" s="85"/>
      <c r="P324" s="52">
        <f t="shared" si="5"/>
        <v>0</v>
      </c>
    </row>
    <row r="325" spans="1:16" ht="25.5" customHeight="1">
      <c r="A325" s="53">
        <v>712</v>
      </c>
      <c r="B325" s="54" t="s">
        <v>635</v>
      </c>
      <c r="C325" s="393">
        <v>2</v>
      </c>
      <c r="D325" s="84"/>
      <c r="E325" s="85"/>
      <c r="F325" s="399"/>
      <c r="G325" s="400"/>
      <c r="H325" s="399"/>
      <c r="I325" s="400"/>
      <c r="J325" s="399"/>
      <c r="K325" s="400"/>
      <c r="L325" s="399"/>
      <c r="M325" s="400"/>
      <c r="N325" s="84"/>
      <c r="O325" s="85"/>
      <c r="P325" s="52">
        <f t="shared" si="5"/>
        <v>0</v>
      </c>
    </row>
    <row r="326" spans="1:16" ht="25.5" customHeight="1">
      <c r="A326" s="58">
        <v>7200</v>
      </c>
      <c r="B326" s="59" t="s">
        <v>1239</v>
      </c>
      <c r="C326" s="395"/>
      <c r="D326" s="60"/>
      <c r="E326" s="62">
        <f>SUM(E327:E335)</f>
        <v>0</v>
      </c>
      <c r="F326" s="60"/>
      <c r="G326" s="62">
        <f>SUM(G327:G335)</f>
        <v>0</v>
      </c>
      <c r="H326" s="60"/>
      <c r="I326" s="62">
        <f>SUM(I327:I335)</f>
        <v>0</v>
      </c>
      <c r="J326" s="60"/>
      <c r="K326" s="62">
        <f>SUM(K327:K335)</f>
        <v>0</v>
      </c>
      <c r="L326" s="60"/>
      <c r="M326" s="62">
        <f>SUM(M327:M335)</f>
        <v>0</v>
      </c>
      <c r="N326" s="60"/>
      <c r="O326" s="62">
        <f>SUM(O327:O335)</f>
        <v>0</v>
      </c>
      <c r="P326" s="52">
        <f t="shared" si="5"/>
        <v>0</v>
      </c>
    </row>
    <row r="327" spans="1:16" ht="25.5" customHeight="1">
      <c r="A327" s="53">
        <v>721</v>
      </c>
      <c r="B327" s="54" t="s">
        <v>636</v>
      </c>
      <c r="C327" s="393">
        <v>2</v>
      </c>
      <c r="D327" s="84"/>
      <c r="E327" s="85"/>
      <c r="F327" s="399"/>
      <c r="G327" s="400"/>
      <c r="H327" s="399"/>
      <c r="I327" s="400"/>
      <c r="J327" s="399"/>
      <c r="K327" s="400"/>
      <c r="L327" s="399"/>
      <c r="M327" s="400"/>
      <c r="N327" s="84"/>
      <c r="O327" s="85"/>
      <c r="P327" s="52">
        <f t="shared" si="5"/>
        <v>0</v>
      </c>
    </row>
    <row r="328" spans="1:16" ht="25.5" customHeight="1">
      <c r="A328" s="53">
        <v>722</v>
      </c>
      <c r="B328" s="54" t="s">
        <v>1232</v>
      </c>
      <c r="C328" s="393">
        <v>2</v>
      </c>
      <c r="D328" s="84"/>
      <c r="E328" s="85"/>
      <c r="F328" s="399"/>
      <c r="G328" s="400"/>
      <c r="H328" s="399"/>
      <c r="I328" s="400"/>
      <c r="J328" s="399"/>
      <c r="K328" s="400"/>
      <c r="L328" s="399"/>
      <c r="M328" s="400"/>
      <c r="N328" s="84"/>
      <c r="O328" s="85"/>
      <c r="P328" s="52">
        <f t="shared" si="5"/>
        <v>0</v>
      </c>
    </row>
    <row r="329" spans="1:16" ht="25.5" customHeight="1">
      <c r="A329" s="53">
        <v>723</v>
      </c>
      <c r="B329" s="54" t="s">
        <v>637</v>
      </c>
      <c r="C329" s="393">
        <v>2</v>
      </c>
      <c r="D329" s="84"/>
      <c r="E329" s="85"/>
      <c r="F329" s="399"/>
      <c r="G329" s="400"/>
      <c r="H329" s="399"/>
      <c r="I329" s="400"/>
      <c r="J329" s="399"/>
      <c r="K329" s="400"/>
      <c r="L329" s="399"/>
      <c r="M329" s="400"/>
      <c r="N329" s="84"/>
      <c r="O329" s="85"/>
      <c r="P329" s="52">
        <f t="shared" si="5"/>
        <v>0</v>
      </c>
    </row>
    <row r="330" spans="1:16" ht="25.5" customHeight="1">
      <c r="A330" s="53">
        <v>724</v>
      </c>
      <c r="B330" s="54" t="s">
        <v>347</v>
      </c>
      <c r="C330" s="393">
        <v>2</v>
      </c>
      <c r="D330" s="84"/>
      <c r="E330" s="85"/>
      <c r="F330" s="399"/>
      <c r="G330" s="400"/>
      <c r="H330" s="399"/>
      <c r="I330" s="400"/>
      <c r="J330" s="399"/>
      <c r="K330" s="400"/>
      <c r="L330" s="399"/>
      <c r="M330" s="400"/>
      <c r="N330" s="84"/>
      <c r="O330" s="85"/>
      <c r="P330" s="52">
        <f t="shared" ref="P330:P393" si="6">E330+G330+I330+K330+M330+O330</f>
        <v>0</v>
      </c>
    </row>
    <row r="331" spans="1:16" ht="25.5" customHeight="1">
      <c r="A331" s="53">
        <v>725</v>
      </c>
      <c r="B331" s="54" t="s">
        <v>638</v>
      </c>
      <c r="C331" s="393">
        <v>2</v>
      </c>
      <c r="D331" s="84"/>
      <c r="E331" s="85"/>
      <c r="F331" s="399"/>
      <c r="G331" s="400"/>
      <c r="H331" s="399"/>
      <c r="I331" s="400"/>
      <c r="J331" s="399"/>
      <c r="K331" s="400"/>
      <c r="L331" s="399"/>
      <c r="M331" s="400"/>
      <c r="N331" s="84"/>
      <c r="O331" s="85"/>
      <c r="P331" s="52">
        <f t="shared" si="6"/>
        <v>0</v>
      </c>
    </row>
    <row r="332" spans="1:16" ht="25.5" customHeight="1">
      <c r="A332" s="53">
        <v>726</v>
      </c>
      <c r="B332" s="54" t="s">
        <v>237</v>
      </c>
      <c r="C332" s="393">
        <v>2</v>
      </c>
      <c r="D332" s="84"/>
      <c r="E332" s="85"/>
      <c r="F332" s="399"/>
      <c r="G332" s="400"/>
      <c r="H332" s="399"/>
      <c r="I332" s="400"/>
      <c r="J332" s="399"/>
      <c r="K332" s="400"/>
      <c r="L332" s="399"/>
      <c r="M332" s="400"/>
      <c r="N332" s="84"/>
      <c r="O332" s="85"/>
      <c r="P332" s="52">
        <f t="shared" si="6"/>
        <v>0</v>
      </c>
    </row>
    <row r="333" spans="1:16" ht="25.5" customHeight="1">
      <c r="A333" s="53">
        <v>727</v>
      </c>
      <c r="B333" s="54" t="s">
        <v>1234</v>
      </c>
      <c r="C333" s="393">
        <v>2</v>
      </c>
      <c r="D333" s="84"/>
      <c r="E333" s="85"/>
      <c r="F333" s="399"/>
      <c r="G333" s="400"/>
      <c r="H333" s="399"/>
      <c r="I333" s="400"/>
      <c r="J333" s="399"/>
      <c r="K333" s="400"/>
      <c r="L333" s="399"/>
      <c r="M333" s="400"/>
      <c r="N333" s="84"/>
      <c r="O333" s="85"/>
      <c r="P333" s="52">
        <f t="shared" si="6"/>
        <v>0</v>
      </c>
    </row>
    <row r="334" spans="1:16" ht="25.5" customHeight="1">
      <c r="A334" s="53">
        <v>728</v>
      </c>
      <c r="B334" s="54" t="s">
        <v>348</v>
      </c>
      <c r="C334" s="393">
        <v>2</v>
      </c>
      <c r="D334" s="84"/>
      <c r="E334" s="85"/>
      <c r="F334" s="399"/>
      <c r="G334" s="400"/>
      <c r="H334" s="399"/>
      <c r="I334" s="400"/>
      <c r="J334" s="399"/>
      <c r="K334" s="400"/>
      <c r="L334" s="399"/>
      <c r="M334" s="400"/>
      <c r="N334" s="84"/>
      <c r="O334" s="85"/>
      <c r="P334" s="52">
        <f t="shared" si="6"/>
        <v>0</v>
      </c>
    </row>
    <row r="335" spans="1:16" ht="25.5" customHeight="1">
      <c r="A335" s="53">
        <v>729</v>
      </c>
      <c r="B335" s="54" t="s">
        <v>238</v>
      </c>
      <c r="C335" s="393">
        <v>2</v>
      </c>
      <c r="D335" s="84"/>
      <c r="E335" s="85"/>
      <c r="F335" s="399"/>
      <c r="G335" s="400"/>
      <c r="H335" s="399"/>
      <c r="I335" s="400"/>
      <c r="J335" s="399"/>
      <c r="K335" s="400"/>
      <c r="L335" s="399"/>
      <c r="M335" s="400"/>
      <c r="N335" s="84"/>
      <c r="O335" s="85"/>
      <c r="P335" s="52">
        <f t="shared" si="6"/>
        <v>0</v>
      </c>
    </row>
    <row r="336" spans="1:16" ht="25.5" customHeight="1">
      <c r="A336" s="58">
        <v>7300</v>
      </c>
      <c r="B336" s="50" t="s">
        <v>1233</v>
      </c>
      <c r="C336" s="392"/>
      <c r="D336" s="51"/>
      <c r="E336" s="62">
        <f>SUM(E337:E342)</f>
        <v>0</v>
      </c>
      <c r="F336" s="51"/>
      <c r="G336" s="62">
        <f>SUM(G337:G342)</f>
        <v>0</v>
      </c>
      <c r="H336" s="51"/>
      <c r="I336" s="62">
        <f>SUM(I337:I342)</f>
        <v>0</v>
      </c>
      <c r="J336" s="51"/>
      <c r="K336" s="62">
        <f>SUM(K337:K342)</f>
        <v>0</v>
      </c>
      <c r="L336" s="51"/>
      <c r="M336" s="62">
        <f>SUM(M337:M342)</f>
        <v>0</v>
      </c>
      <c r="N336" s="51"/>
      <c r="O336" s="62">
        <f>SUM(O337:O342)</f>
        <v>0</v>
      </c>
      <c r="P336" s="52">
        <f t="shared" si="6"/>
        <v>0</v>
      </c>
    </row>
    <row r="337" spans="1:16" ht="25.5" customHeight="1">
      <c r="A337" s="53">
        <v>731</v>
      </c>
      <c r="B337" s="54" t="s">
        <v>239</v>
      </c>
      <c r="C337" s="393">
        <v>2</v>
      </c>
      <c r="D337" s="84"/>
      <c r="E337" s="85"/>
      <c r="F337" s="399"/>
      <c r="G337" s="400"/>
      <c r="H337" s="399"/>
      <c r="I337" s="400"/>
      <c r="J337" s="399"/>
      <c r="K337" s="400"/>
      <c r="L337" s="399"/>
      <c r="M337" s="400"/>
      <c r="N337" s="84"/>
      <c r="O337" s="85"/>
      <c r="P337" s="52">
        <f t="shared" si="6"/>
        <v>0</v>
      </c>
    </row>
    <row r="338" spans="1:16" ht="25.5" customHeight="1">
      <c r="A338" s="53">
        <v>732</v>
      </c>
      <c r="B338" s="54" t="s">
        <v>349</v>
      </c>
      <c r="C338" s="393">
        <v>2</v>
      </c>
      <c r="D338" s="84"/>
      <c r="E338" s="85"/>
      <c r="F338" s="399"/>
      <c r="G338" s="400"/>
      <c r="H338" s="399"/>
      <c r="I338" s="400"/>
      <c r="J338" s="399"/>
      <c r="K338" s="400"/>
      <c r="L338" s="399"/>
      <c r="M338" s="400"/>
      <c r="N338" s="84"/>
      <c r="O338" s="85"/>
      <c r="P338" s="52">
        <f t="shared" si="6"/>
        <v>0</v>
      </c>
    </row>
    <row r="339" spans="1:16" ht="25.5" customHeight="1">
      <c r="A339" s="53">
        <v>733</v>
      </c>
      <c r="B339" s="54" t="s">
        <v>240</v>
      </c>
      <c r="C339" s="393">
        <v>2</v>
      </c>
      <c r="D339" s="84"/>
      <c r="E339" s="85"/>
      <c r="F339" s="399"/>
      <c r="G339" s="400"/>
      <c r="H339" s="399"/>
      <c r="I339" s="400"/>
      <c r="J339" s="399"/>
      <c r="K339" s="400"/>
      <c r="L339" s="399"/>
      <c r="M339" s="400"/>
      <c r="N339" s="84"/>
      <c r="O339" s="85"/>
      <c r="P339" s="52">
        <f t="shared" si="6"/>
        <v>0</v>
      </c>
    </row>
    <row r="340" spans="1:16" ht="25.5" customHeight="1">
      <c r="A340" s="53">
        <v>734</v>
      </c>
      <c r="B340" s="54" t="s">
        <v>350</v>
      </c>
      <c r="C340" s="393">
        <v>2</v>
      </c>
      <c r="D340" s="84"/>
      <c r="E340" s="85"/>
      <c r="F340" s="399"/>
      <c r="G340" s="400"/>
      <c r="H340" s="399"/>
      <c r="I340" s="400"/>
      <c r="J340" s="399"/>
      <c r="K340" s="400"/>
      <c r="L340" s="399"/>
      <c r="M340" s="400"/>
      <c r="N340" s="84"/>
      <c r="O340" s="85"/>
      <c r="P340" s="52">
        <f t="shared" si="6"/>
        <v>0</v>
      </c>
    </row>
    <row r="341" spans="1:16" ht="25.5" customHeight="1">
      <c r="A341" s="53">
        <v>735</v>
      </c>
      <c r="B341" s="54" t="s">
        <v>241</v>
      </c>
      <c r="C341" s="393">
        <v>2</v>
      </c>
      <c r="D341" s="84"/>
      <c r="E341" s="85"/>
      <c r="F341" s="399"/>
      <c r="G341" s="400"/>
      <c r="H341" s="399"/>
      <c r="I341" s="400"/>
      <c r="J341" s="399"/>
      <c r="K341" s="400"/>
      <c r="L341" s="399"/>
      <c r="M341" s="400"/>
      <c r="N341" s="84"/>
      <c r="O341" s="85"/>
      <c r="P341" s="52">
        <f t="shared" si="6"/>
        <v>0</v>
      </c>
    </row>
    <row r="342" spans="1:16" ht="25.5" customHeight="1">
      <c r="A342" s="53">
        <v>739</v>
      </c>
      <c r="B342" s="54" t="s">
        <v>242</v>
      </c>
      <c r="C342" s="393">
        <v>2</v>
      </c>
      <c r="D342" s="84"/>
      <c r="E342" s="85"/>
      <c r="F342" s="399"/>
      <c r="G342" s="400"/>
      <c r="H342" s="399"/>
      <c r="I342" s="400"/>
      <c r="J342" s="399"/>
      <c r="K342" s="400"/>
      <c r="L342" s="399"/>
      <c r="M342" s="400"/>
      <c r="N342" s="84"/>
      <c r="O342" s="85"/>
      <c r="P342" s="52">
        <f t="shared" si="6"/>
        <v>0</v>
      </c>
    </row>
    <row r="343" spans="1:16" ht="25.5" customHeight="1">
      <c r="A343" s="58">
        <v>7400</v>
      </c>
      <c r="B343" s="50" t="s">
        <v>247</v>
      </c>
      <c r="C343" s="392"/>
      <c r="D343" s="51"/>
      <c r="E343" s="62">
        <f>SUM(E344:E352)</f>
        <v>0</v>
      </c>
      <c r="F343" s="51"/>
      <c r="G343" s="62">
        <f>SUM(G344:G352)</f>
        <v>0</v>
      </c>
      <c r="H343" s="51"/>
      <c r="I343" s="62">
        <f>SUM(I344:I352)</f>
        <v>0</v>
      </c>
      <c r="J343" s="51"/>
      <c r="K343" s="62">
        <f>SUM(K344:K352)</f>
        <v>0</v>
      </c>
      <c r="L343" s="51"/>
      <c r="M343" s="62">
        <f>SUM(M344:M352)</f>
        <v>0</v>
      </c>
      <c r="N343" s="51"/>
      <c r="O343" s="62">
        <f>SUM(O344:O352)</f>
        <v>0</v>
      </c>
      <c r="P343" s="52">
        <f t="shared" si="6"/>
        <v>0</v>
      </c>
    </row>
    <row r="344" spans="1:16" ht="25.5" customHeight="1">
      <c r="A344" s="53">
        <v>741</v>
      </c>
      <c r="B344" s="54" t="s">
        <v>639</v>
      </c>
      <c r="C344" s="393"/>
      <c r="D344" s="399"/>
      <c r="E344" s="400"/>
      <c r="F344" s="399"/>
      <c r="G344" s="400"/>
      <c r="H344" s="399"/>
      <c r="I344" s="400"/>
      <c r="J344" s="399"/>
      <c r="K344" s="400"/>
      <c r="L344" s="399"/>
      <c r="M344" s="400"/>
      <c r="N344" s="399"/>
      <c r="O344" s="400"/>
      <c r="P344" s="52">
        <f t="shared" si="6"/>
        <v>0</v>
      </c>
    </row>
    <row r="345" spans="1:16" ht="25.5" customHeight="1">
      <c r="A345" s="53">
        <v>742</v>
      </c>
      <c r="B345" s="54" t="s">
        <v>640</v>
      </c>
      <c r="C345" s="393"/>
      <c r="D345" s="399"/>
      <c r="E345" s="400"/>
      <c r="F345" s="399"/>
      <c r="G345" s="400"/>
      <c r="H345" s="399"/>
      <c r="I345" s="400"/>
      <c r="J345" s="399"/>
      <c r="K345" s="400"/>
      <c r="L345" s="399"/>
      <c r="M345" s="400"/>
      <c r="N345" s="399"/>
      <c r="O345" s="400"/>
      <c r="P345" s="52">
        <f t="shared" si="6"/>
        <v>0</v>
      </c>
    </row>
    <row r="346" spans="1:16" ht="25.5" customHeight="1">
      <c r="A346" s="53">
        <v>743</v>
      </c>
      <c r="B346" s="54" t="s">
        <v>641</v>
      </c>
      <c r="C346" s="393"/>
      <c r="D346" s="399"/>
      <c r="E346" s="400"/>
      <c r="F346" s="399"/>
      <c r="G346" s="400"/>
      <c r="H346" s="399"/>
      <c r="I346" s="400"/>
      <c r="J346" s="399"/>
      <c r="K346" s="400"/>
      <c r="L346" s="399"/>
      <c r="M346" s="400"/>
      <c r="N346" s="399"/>
      <c r="O346" s="400"/>
      <c r="P346" s="52">
        <f t="shared" si="6"/>
        <v>0</v>
      </c>
    </row>
    <row r="347" spans="1:16" ht="25.5" customHeight="1">
      <c r="A347" s="53">
        <v>744</v>
      </c>
      <c r="B347" s="54" t="s">
        <v>351</v>
      </c>
      <c r="C347" s="393"/>
      <c r="D347" s="399"/>
      <c r="E347" s="400"/>
      <c r="F347" s="399"/>
      <c r="G347" s="400"/>
      <c r="H347" s="399"/>
      <c r="I347" s="400"/>
      <c r="J347" s="399"/>
      <c r="K347" s="400"/>
      <c r="L347" s="399"/>
      <c r="M347" s="400"/>
      <c r="N347" s="399"/>
      <c r="O347" s="400"/>
      <c r="P347" s="52">
        <f t="shared" si="6"/>
        <v>0</v>
      </c>
    </row>
    <row r="348" spans="1:16" ht="25.5" customHeight="1">
      <c r="A348" s="53">
        <v>745</v>
      </c>
      <c r="B348" s="54" t="s">
        <v>243</v>
      </c>
      <c r="C348" s="393"/>
      <c r="D348" s="399"/>
      <c r="E348" s="400"/>
      <c r="F348" s="399"/>
      <c r="G348" s="400"/>
      <c r="H348" s="399"/>
      <c r="I348" s="400"/>
      <c r="J348" s="399"/>
      <c r="K348" s="400"/>
      <c r="L348" s="399"/>
      <c r="M348" s="400"/>
      <c r="N348" s="399"/>
      <c r="O348" s="400"/>
      <c r="P348" s="52">
        <f t="shared" si="6"/>
        <v>0</v>
      </c>
    </row>
    <row r="349" spans="1:16" ht="25.5" customHeight="1">
      <c r="A349" s="53">
        <v>746</v>
      </c>
      <c r="B349" s="54" t="s">
        <v>352</v>
      </c>
      <c r="C349" s="393"/>
      <c r="D349" s="399"/>
      <c r="E349" s="400"/>
      <c r="F349" s="399"/>
      <c r="G349" s="400"/>
      <c r="H349" s="399"/>
      <c r="I349" s="400"/>
      <c r="J349" s="399"/>
      <c r="K349" s="400"/>
      <c r="L349" s="399"/>
      <c r="M349" s="400"/>
      <c r="N349" s="399"/>
      <c r="O349" s="400"/>
      <c r="P349" s="52">
        <f t="shared" si="6"/>
        <v>0</v>
      </c>
    </row>
    <row r="350" spans="1:16" ht="25.5" customHeight="1">
      <c r="A350" s="53">
        <v>747</v>
      </c>
      <c r="B350" s="54" t="s">
        <v>1235</v>
      </c>
      <c r="C350" s="393"/>
      <c r="D350" s="399"/>
      <c r="E350" s="400"/>
      <c r="F350" s="399"/>
      <c r="G350" s="400"/>
      <c r="H350" s="399"/>
      <c r="I350" s="400"/>
      <c r="J350" s="399"/>
      <c r="K350" s="400"/>
      <c r="L350" s="399"/>
      <c r="M350" s="400"/>
      <c r="N350" s="399"/>
      <c r="O350" s="400"/>
      <c r="P350" s="52">
        <f t="shared" si="6"/>
        <v>0</v>
      </c>
    </row>
    <row r="351" spans="1:16" ht="25.5" customHeight="1">
      <c r="A351" s="53">
        <v>748</v>
      </c>
      <c r="B351" s="54" t="s">
        <v>244</v>
      </c>
      <c r="C351" s="393"/>
      <c r="D351" s="399"/>
      <c r="E351" s="400"/>
      <c r="F351" s="399"/>
      <c r="G351" s="400"/>
      <c r="H351" s="399"/>
      <c r="I351" s="400"/>
      <c r="J351" s="399"/>
      <c r="K351" s="400"/>
      <c r="L351" s="399"/>
      <c r="M351" s="400"/>
      <c r="N351" s="399"/>
      <c r="O351" s="400"/>
      <c r="P351" s="52">
        <f t="shared" si="6"/>
        <v>0</v>
      </c>
    </row>
    <row r="352" spans="1:16" ht="25.5" customHeight="1">
      <c r="A352" s="53">
        <v>749</v>
      </c>
      <c r="B352" s="54" t="s">
        <v>245</v>
      </c>
      <c r="C352" s="393"/>
      <c r="D352" s="399"/>
      <c r="E352" s="400"/>
      <c r="F352" s="399"/>
      <c r="G352" s="400"/>
      <c r="H352" s="399"/>
      <c r="I352" s="400"/>
      <c r="J352" s="399"/>
      <c r="K352" s="400"/>
      <c r="L352" s="399"/>
      <c r="M352" s="400"/>
      <c r="N352" s="399"/>
      <c r="O352" s="400"/>
      <c r="P352" s="52">
        <f t="shared" si="6"/>
        <v>0</v>
      </c>
    </row>
    <row r="353" spans="1:16" ht="25.5" customHeight="1">
      <c r="A353" s="58">
        <v>7500</v>
      </c>
      <c r="B353" s="50" t="s">
        <v>246</v>
      </c>
      <c r="C353" s="392"/>
      <c r="D353" s="51"/>
      <c r="E353" s="62">
        <f>SUM(E354:E362)</f>
        <v>0</v>
      </c>
      <c r="F353" s="51"/>
      <c r="G353" s="62">
        <f>SUM(G354:G362)</f>
        <v>0</v>
      </c>
      <c r="H353" s="51"/>
      <c r="I353" s="62">
        <f>SUM(I354:I362)</f>
        <v>0</v>
      </c>
      <c r="J353" s="51"/>
      <c r="K353" s="62">
        <f>SUM(K354:K362)</f>
        <v>0</v>
      </c>
      <c r="L353" s="51"/>
      <c r="M353" s="62">
        <f>SUM(M354:M362)</f>
        <v>0</v>
      </c>
      <c r="N353" s="51"/>
      <c r="O353" s="62">
        <f>SUM(O354:O362)</f>
        <v>0</v>
      </c>
      <c r="P353" s="52">
        <f t="shared" si="6"/>
        <v>0</v>
      </c>
    </row>
    <row r="354" spans="1:16" ht="25.5" customHeight="1">
      <c r="A354" s="53">
        <v>751</v>
      </c>
      <c r="B354" s="54" t="s">
        <v>254</v>
      </c>
      <c r="C354" s="393"/>
      <c r="D354" s="399"/>
      <c r="E354" s="400"/>
      <c r="F354" s="399"/>
      <c r="G354" s="400"/>
      <c r="H354" s="399"/>
      <c r="I354" s="400"/>
      <c r="J354" s="399"/>
      <c r="K354" s="400"/>
      <c r="L354" s="399"/>
      <c r="M354" s="400"/>
      <c r="N354" s="399"/>
      <c r="O354" s="400"/>
      <c r="P354" s="52">
        <f t="shared" si="6"/>
        <v>0</v>
      </c>
    </row>
    <row r="355" spans="1:16" ht="25.5" customHeight="1">
      <c r="A355" s="53">
        <v>752</v>
      </c>
      <c r="B355" s="54" t="s">
        <v>248</v>
      </c>
      <c r="C355" s="393"/>
      <c r="D355" s="399"/>
      <c r="E355" s="400"/>
      <c r="F355" s="399"/>
      <c r="G355" s="400"/>
      <c r="H355" s="399"/>
      <c r="I355" s="400"/>
      <c r="J355" s="399"/>
      <c r="K355" s="400"/>
      <c r="L355" s="399"/>
      <c r="M355" s="400"/>
      <c r="N355" s="399"/>
      <c r="O355" s="400"/>
      <c r="P355" s="52">
        <f t="shared" si="6"/>
        <v>0</v>
      </c>
    </row>
    <row r="356" spans="1:16" ht="25.5" customHeight="1">
      <c r="A356" s="53">
        <v>753</v>
      </c>
      <c r="B356" s="54" t="s">
        <v>249</v>
      </c>
      <c r="C356" s="393"/>
      <c r="D356" s="399"/>
      <c r="E356" s="400"/>
      <c r="F356" s="399"/>
      <c r="G356" s="400"/>
      <c r="H356" s="399"/>
      <c r="I356" s="400"/>
      <c r="J356" s="399"/>
      <c r="K356" s="400"/>
      <c r="L356" s="399"/>
      <c r="M356" s="400"/>
      <c r="N356" s="399"/>
      <c r="O356" s="400"/>
      <c r="P356" s="52">
        <f t="shared" si="6"/>
        <v>0</v>
      </c>
    </row>
    <row r="357" spans="1:16" ht="25.5" customHeight="1">
      <c r="A357" s="53">
        <v>754</v>
      </c>
      <c r="B357" s="54" t="s">
        <v>255</v>
      </c>
      <c r="C357" s="393">
        <v>2</v>
      </c>
      <c r="D357" s="84"/>
      <c r="E357" s="85"/>
      <c r="F357" s="399"/>
      <c r="G357" s="400"/>
      <c r="H357" s="399"/>
      <c r="I357" s="400"/>
      <c r="J357" s="399"/>
      <c r="K357" s="400"/>
      <c r="L357" s="399"/>
      <c r="M357" s="400"/>
      <c r="N357" s="84"/>
      <c r="O357" s="85"/>
      <c r="P357" s="52">
        <f t="shared" si="6"/>
        <v>0</v>
      </c>
    </row>
    <row r="358" spans="1:16" ht="25.5" customHeight="1">
      <c r="A358" s="53">
        <v>755</v>
      </c>
      <c r="B358" s="54" t="s">
        <v>250</v>
      </c>
      <c r="C358" s="393">
        <v>2</v>
      </c>
      <c r="D358" s="84"/>
      <c r="E358" s="85"/>
      <c r="F358" s="399"/>
      <c r="G358" s="400"/>
      <c r="H358" s="399"/>
      <c r="I358" s="400"/>
      <c r="J358" s="399"/>
      <c r="K358" s="400"/>
      <c r="L358" s="399"/>
      <c r="M358" s="400"/>
      <c r="N358" s="84"/>
      <c r="O358" s="85"/>
      <c r="P358" s="52">
        <f t="shared" si="6"/>
        <v>0</v>
      </c>
    </row>
    <row r="359" spans="1:16" ht="25.5" customHeight="1">
      <c r="A359" s="53">
        <v>756</v>
      </c>
      <c r="B359" s="54" t="s">
        <v>251</v>
      </c>
      <c r="C359" s="393"/>
      <c r="D359" s="399"/>
      <c r="E359" s="400"/>
      <c r="F359" s="399"/>
      <c r="G359" s="400"/>
      <c r="H359" s="399"/>
      <c r="I359" s="400"/>
      <c r="J359" s="399"/>
      <c r="K359" s="400"/>
      <c r="L359" s="399"/>
      <c r="M359" s="400"/>
      <c r="N359" s="399"/>
      <c r="O359" s="400"/>
      <c r="P359" s="52">
        <f t="shared" si="6"/>
        <v>0</v>
      </c>
    </row>
    <row r="360" spans="1:16" ht="25.5" customHeight="1">
      <c r="A360" s="53">
        <v>757</v>
      </c>
      <c r="B360" s="54" t="s">
        <v>252</v>
      </c>
      <c r="C360" s="393"/>
      <c r="D360" s="399"/>
      <c r="E360" s="400"/>
      <c r="F360" s="399"/>
      <c r="G360" s="400"/>
      <c r="H360" s="399"/>
      <c r="I360" s="400"/>
      <c r="J360" s="399"/>
      <c r="K360" s="400"/>
      <c r="L360" s="399"/>
      <c r="M360" s="400"/>
      <c r="N360" s="399"/>
      <c r="O360" s="400"/>
      <c r="P360" s="52">
        <f t="shared" si="6"/>
        <v>0</v>
      </c>
    </row>
    <row r="361" spans="1:16" ht="25.5" customHeight="1">
      <c r="A361" s="53">
        <v>758</v>
      </c>
      <c r="B361" s="54" t="s">
        <v>253</v>
      </c>
      <c r="C361" s="393">
        <v>2</v>
      </c>
      <c r="D361" s="84"/>
      <c r="E361" s="85"/>
      <c r="F361" s="399"/>
      <c r="G361" s="400"/>
      <c r="H361" s="399"/>
      <c r="I361" s="400"/>
      <c r="J361" s="399"/>
      <c r="K361" s="400"/>
      <c r="L361" s="399"/>
      <c r="M361" s="400"/>
      <c r="N361" s="84"/>
      <c r="O361" s="85"/>
      <c r="P361" s="52">
        <f t="shared" si="6"/>
        <v>0</v>
      </c>
    </row>
    <row r="362" spans="1:16" ht="25.5" customHeight="1">
      <c r="A362" s="53">
        <v>759</v>
      </c>
      <c r="B362" s="54" t="s">
        <v>256</v>
      </c>
      <c r="C362" s="393">
        <v>2</v>
      </c>
      <c r="D362" s="84"/>
      <c r="E362" s="85"/>
      <c r="F362" s="399"/>
      <c r="G362" s="400"/>
      <c r="H362" s="399"/>
      <c r="I362" s="400"/>
      <c r="J362" s="399"/>
      <c r="K362" s="400"/>
      <c r="L362" s="399"/>
      <c r="M362" s="400"/>
      <c r="N362" s="84"/>
      <c r="O362" s="85"/>
      <c r="P362" s="52">
        <f t="shared" si="6"/>
        <v>0</v>
      </c>
    </row>
    <row r="363" spans="1:16" ht="25.5" customHeight="1">
      <c r="A363" s="58">
        <v>7600</v>
      </c>
      <c r="B363" s="50" t="s">
        <v>257</v>
      </c>
      <c r="C363" s="392"/>
      <c r="D363" s="51"/>
      <c r="E363" s="62">
        <f>SUM(E364:E365)</f>
        <v>0</v>
      </c>
      <c r="F363" s="51"/>
      <c r="G363" s="62">
        <f>SUM(G364:G365)</f>
        <v>0</v>
      </c>
      <c r="H363" s="51"/>
      <c r="I363" s="62">
        <f>SUM(I364:I365)</f>
        <v>0</v>
      </c>
      <c r="J363" s="51"/>
      <c r="K363" s="62">
        <f>SUM(K364:K365)</f>
        <v>0</v>
      </c>
      <c r="L363" s="51"/>
      <c r="M363" s="62">
        <f>SUM(M364:M365)</f>
        <v>0</v>
      </c>
      <c r="N363" s="51"/>
      <c r="O363" s="62">
        <f>SUM(O364:O365)</f>
        <v>0</v>
      </c>
      <c r="P363" s="52">
        <f t="shared" si="6"/>
        <v>0</v>
      </c>
    </row>
    <row r="364" spans="1:16" ht="25.5" customHeight="1">
      <c r="A364" s="53">
        <v>761</v>
      </c>
      <c r="B364" s="54" t="s">
        <v>353</v>
      </c>
      <c r="C364" s="393"/>
      <c r="D364" s="399"/>
      <c r="E364" s="400"/>
      <c r="F364" s="399"/>
      <c r="G364" s="400"/>
      <c r="H364" s="399"/>
      <c r="I364" s="400"/>
      <c r="J364" s="399"/>
      <c r="K364" s="400"/>
      <c r="L364" s="399"/>
      <c r="M364" s="400"/>
      <c r="N364" s="399"/>
      <c r="O364" s="400"/>
      <c r="P364" s="52">
        <f t="shared" si="6"/>
        <v>0</v>
      </c>
    </row>
    <row r="365" spans="1:16" ht="25.5" customHeight="1">
      <c r="A365" s="53">
        <v>762</v>
      </c>
      <c r="B365" s="54" t="s">
        <v>258</v>
      </c>
      <c r="C365" s="393"/>
      <c r="D365" s="399"/>
      <c r="E365" s="400"/>
      <c r="F365" s="399"/>
      <c r="G365" s="400"/>
      <c r="H365" s="399"/>
      <c r="I365" s="400"/>
      <c r="J365" s="399"/>
      <c r="K365" s="400"/>
      <c r="L365" s="399"/>
      <c r="M365" s="400"/>
      <c r="N365" s="399"/>
      <c r="O365" s="400"/>
      <c r="P365" s="52">
        <f t="shared" si="6"/>
        <v>0</v>
      </c>
    </row>
    <row r="366" spans="1:16" ht="25.5" customHeight="1">
      <c r="A366" s="58">
        <v>7900</v>
      </c>
      <c r="B366" s="50" t="s">
        <v>259</v>
      </c>
      <c r="C366" s="392"/>
      <c r="D366" s="51"/>
      <c r="E366" s="62">
        <f>SUM(E367:E369)</f>
        <v>0</v>
      </c>
      <c r="F366" s="51"/>
      <c r="G366" s="62">
        <f>SUM(G367:G369)</f>
        <v>0</v>
      </c>
      <c r="H366" s="51"/>
      <c r="I366" s="62">
        <f>SUM(I367:I369)</f>
        <v>0</v>
      </c>
      <c r="J366" s="51"/>
      <c r="K366" s="62">
        <f>SUM(K367:K369)</f>
        <v>0</v>
      </c>
      <c r="L366" s="51"/>
      <c r="M366" s="62">
        <f>SUM(M367:M369)</f>
        <v>0</v>
      </c>
      <c r="N366" s="51"/>
      <c r="O366" s="62">
        <f>SUM(O367:O369)</f>
        <v>0</v>
      </c>
      <c r="P366" s="52">
        <f t="shared" si="6"/>
        <v>0</v>
      </c>
    </row>
    <row r="367" spans="1:16" ht="25.5" customHeight="1">
      <c r="A367" s="53">
        <v>791</v>
      </c>
      <c r="B367" s="54" t="s">
        <v>260</v>
      </c>
      <c r="C367" s="393">
        <v>1</v>
      </c>
      <c r="D367" s="84"/>
      <c r="E367" s="85"/>
      <c r="F367" s="84"/>
      <c r="G367" s="85"/>
      <c r="H367" s="84"/>
      <c r="I367" s="85"/>
      <c r="J367" s="84"/>
      <c r="K367" s="85"/>
      <c r="L367" s="399"/>
      <c r="M367" s="400"/>
      <c r="N367" s="84"/>
      <c r="O367" s="85"/>
      <c r="P367" s="52">
        <f t="shared" si="6"/>
        <v>0</v>
      </c>
    </row>
    <row r="368" spans="1:16" ht="25.5" customHeight="1">
      <c r="A368" s="53">
        <v>792</v>
      </c>
      <c r="B368" s="54" t="s">
        <v>261</v>
      </c>
      <c r="C368" s="393">
        <v>1</v>
      </c>
      <c r="D368" s="84"/>
      <c r="E368" s="85"/>
      <c r="F368" s="84"/>
      <c r="G368" s="85"/>
      <c r="H368" s="84"/>
      <c r="I368" s="85"/>
      <c r="J368" s="84"/>
      <c r="K368" s="85"/>
      <c r="L368" s="399"/>
      <c r="M368" s="400"/>
      <c r="N368" s="84"/>
      <c r="O368" s="85"/>
      <c r="P368" s="52">
        <f t="shared" si="6"/>
        <v>0</v>
      </c>
    </row>
    <row r="369" spans="1:16" ht="25.5" customHeight="1">
      <c r="A369" s="53">
        <v>799</v>
      </c>
      <c r="B369" s="54" t="s">
        <v>262</v>
      </c>
      <c r="C369" s="393">
        <v>1</v>
      </c>
      <c r="D369" s="84"/>
      <c r="E369" s="85"/>
      <c r="F369" s="84"/>
      <c r="G369" s="85"/>
      <c r="H369" s="84"/>
      <c r="I369" s="85"/>
      <c r="J369" s="84"/>
      <c r="K369" s="85"/>
      <c r="L369" s="399"/>
      <c r="M369" s="400"/>
      <c r="N369" s="84"/>
      <c r="O369" s="85"/>
      <c r="P369" s="52">
        <f t="shared" si="6"/>
        <v>0</v>
      </c>
    </row>
    <row r="370" spans="1:16" ht="25.5" customHeight="1">
      <c r="A370" s="55">
        <v>8000</v>
      </c>
      <c r="B370" s="56" t="s">
        <v>263</v>
      </c>
      <c r="C370" s="394"/>
      <c r="D370" s="57"/>
      <c r="E370" s="79">
        <f>E371+E378+E384</f>
        <v>0</v>
      </c>
      <c r="F370" s="57"/>
      <c r="G370" s="79">
        <f>G371+G378+G384</f>
        <v>0</v>
      </c>
      <c r="H370" s="57"/>
      <c r="I370" s="79">
        <f>I371+I378+I384</f>
        <v>0</v>
      </c>
      <c r="J370" s="57"/>
      <c r="K370" s="79">
        <f>K371+K378+K384</f>
        <v>0</v>
      </c>
      <c r="L370" s="57"/>
      <c r="M370" s="79">
        <f>M371+M378+M384</f>
        <v>0</v>
      </c>
      <c r="N370" s="57"/>
      <c r="O370" s="79">
        <f>O371+O378+O384</f>
        <v>0</v>
      </c>
      <c r="P370" s="52">
        <f t="shared" si="6"/>
        <v>0</v>
      </c>
    </row>
    <row r="371" spans="1:16" ht="25.5" customHeight="1">
      <c r="A371" s="58">
        <v>8100</v>
      </c>
      <c r="B371" s="50" t="s">
        <v>264</v>
      </c>
      <c r="C371" s="392"/>
      <c r="D371" s="51"/>
      <c r="E371" s="62">
        <f>SUM(E372:E377)</f>
        <v>0</v>
      </c>
      <c r="F371" s="51"/>
      <c r="G371" s="62">
        <f>SUM(G372:G377)</f>
        <v>0</v>
      </c>
      <c r="H371" s="51"/>
      <c r="I371" s="62">
        <f>SUM(I372:I377)</f>
        <v>0</v>
      </c>
      <c r="J371" s="51"/>
      <c r="K371" s="62">
        <f>SUM(K372:K377)</f>
        <v>0</v>
      </c>
      <c r="L371" s="51"/>
      <c r="M371" s="62">
        <f>SUM(M372:M377)</f>
        <v>0</v>
      </c>
      <c r="N371" s="51"/>
      <c r="O371" s="62">
        <f>SUM(O372:O377)</f>
        <v>0</v>
      </c>
      <c r="P371" s="52">
        <f t="shared" si="6"/>
        <v>0</v>
      </c>
    </row>
    <row r="372" spans="1:16" ht="25.5" customHeight="1">
      <c r="A372" s="53">
        <v>811</v>
      </c>
      <c r="B372" s="54" t="s">
        <v>313</v>
      </c>
      <c r="C372" s="393"/>
      <c r="D372" s="399"/>
      <c r="E372" s="400"/>
      <c r="F372" s="399"/>
      <c r="G372" s="400"/>
      <c r="H372" s="399"/>
      <c r="I372" s="400"/>
      <c r="J372" s="399"/>
      <c r="K372" s="400"/>
      <c r="L372" s="399"/>
      <c r="M372" s="400"/>
      <c r="N372" s="399"/>
      <c r="O372" s="400"/>
      <c r="P372" s="52">
        <f t="shared" si="6"/>
        <v>0</v>
      </c>
    </row>
    <row r="373" spans="1:16" ht="25.5" customHeight="1">
      <c r="A373" s="53">
        <v>812</v>
      </c>
      <c r="B373" s="54" t="s">
        <v>265</v>
      </c>
      <c r="C373" s="393"/>
      <c r="D373" s="399"/>
      <c r="E373" s="400"/>
      <c r="F373" s="399"/>
      <c r="G373" s="400"/>
      <c r="H373" s="399"/>
      <c r="I373" s="400"/>
      <c r="J373" s="399"/>
      <c r="K373" s="400"/>
      <c r="L373" s="399"/>
      <c r="M373" s="400"/>
      <c r="N373" s="399"/>
      <c r="O373" s="400"/>
      <c r="P373" s="52">
        <f t="shared" si="6"/>
        <v>0</v>
      </c>
    </row>
    <row r="374" spans="1:16" ht="25.5" customHeight="1">
      <c r="A374" s="53">
        <v>813</v>
      </c>
      <c r="B374" s="54" t="s">
        <v>266</v>
      </c>
      <c r="C374" s="393"/>
      <c r="D374" s="399"/>
      <c r="E374" s="400"/>
      <c r="F374" s="399"/>
      <c r="G374" s="400"/>
      <c r="H374" s="399"/>
      <c r="I374" s="400"/>
      <c r="J374" s="399"/>
      <c r="K374" s="400"/>
      <c r="L374" s="399"/>
      <c r="M374" s="400"/>
      <c r="N374" s="399"/>
      <c r="O374" s="400"/>
      <c r="P374" s="52">
        <f t="shared" si="6"/>
        <v>0</v>
      </c>
    </row>
    <row r="375" spans="1:16" ht="25.5" customHeight="1">
      <c r="A375" s="53">
        <v>814</v>
      </c>
      <c r="B375" s="54" t="s">
        <v>267</v>
      </c>
      <c r="C375" s="393"/>
      <c r="D375" s="399"/>
      <c r="E375" s="400"/>
      <c r="F375" s="399"/>
      <c r="G375" s="400"/>
      <c r="H375" s="399"/>
      <c r="I375" s="400"/>
      <c r="J375" s="399"/>
      <c r="K375" s="400"/>
      <c r="L375" s="399"/>
      <c r="M375" s="400"/>
      <c r="N375" s="399"/>
      <c r="O375" s="400"/>
      <c r="P375" s="52">
        <f t="shared" si="6"/>
        <v>0</v>
      </c>
    </row>
    <row r="376" spans="1:16" ht="25.5" customHeight="1">
      <c r="A376" s="53">
        <v>815</v>
      </c>
      <c r="B376" s="54" t="s">
        <v>268</v>
      </c>
      <c r="C376" s="393"/>
      <c r="D376" s="399"/>
      <c r="E376" s="400"/>
      <c r="F376" s="399"/>
      <c r="G376" s="400"/>
      <c r="H376" s="399"/>
      <c r="I376" s="400"/>
      <c r="J376" s="399"/>
      <c r="K376" s="400"/>
      <c r="L376" s="399"/>
      <c r="M376" s="400"/>
      <c r="N376" s="399"/>
      <c r="O376" s="400"/>
      <c r="P376" s="52">
        <f t="shared" si="6"/>
        <v>0</v>
      </c>
    </row>
    <row r="377" spans="1:16" ht="25.5" customHeight="1">
      <c r="A377" s="53">
        <v>816</v>
      </c>
      <c r="B377" s="54" t="s">
        <v>269</v>
      </c>
      <c r="C377" s="393"/>
      <c r="D377" s="399"/>
      <c r="E377" s="400"/>
      <c r="F377" s="399"/>
      <c r="G377" s="400"/>
      <c r="H377" s="399"/>
      <c r="I377" s="400"/>
      <c r="J377" s="399"/>
      <c r="K377" s="400"/>
      <c r="L377" s="399"/>
      <c r="M377" s="400"/>
      <c r="N377" s="399"/>
      <c r="O377" s="400"/>
      <c r="P377" s="52">
        <f t="shared" si="6"/>
        <v>0</v>
      </c>
    </row>
    <row r="378" spans="1:16" ht="25.5" customHeight="1">
      <c r="A378" s="58">
        <v>8300</v>
      </c>
      <c r="B378" s="50" t="s">
        <v>270</v>
      </c>
      <c r="C378" s="392"/>
      <c r="D378" s="51"/>
      <c r="E378" s="62">
        <f>SUM(E379:E383)</f>
        <v>0</v>
      </c>
      <c r="F378" s="51"/>
      <c r="G378" s="62">
        <f>SUM(G379:G383)</f>
        <v>0</v>
      </c>
      <c r="H378" s="51"/>
      <c r="I378" s="62">
        <f>SUM(I379:I383)</f>
        <v>0</v>
      </c>
      <c r="J378" s="51"/>
      <c r="K378" s="62">
        <f>SUM(K379:K383)</f>
        <v>0</v>
      </c>
      <c r="L378" s="51"/>
      <c r="M378" s="62">
        <f>SUM(M379:M383)</f>
        <v>0</v>
      </c>
      <c r="N378" s="51"/>
      <c r="O378" s="62">
        <f>SUM(O379:O383)</f>
        <v>0</v>
      </c>
      <c r="P378" s="52">
        <f t="shared" si="6"/>
        <v>0</v>
      </c>
    </row>
    <row r="379" spans="1:16" ht="25.5" customHeight="1">
      <c r="A379" s="53">
        <v>831</v>
      </c>
      <c r="B379" s="54" t="s">
        <v>271</v>
      </c>
      <c r="C379" s="393"/>
      <c r="D379" s="399"/>
      <c r="E379" s="400"/>
      <c r="F379" s="399"/>
      <c r="G379" s="400"/>
      <c r="H379" s="399"/>
      <c r="I379" s="400"/>
      <c r="J379" s="399"/>
      <c r="K379" s="400"/>
      <c r="L379" s="399"/>
      <c r="M379" s="400"/>
      <c r="N379" s="399"/>
      <c r="O379" s="400"/>
      <c r="P379" s="52">
        <f t="shared" si="6"/>
        <v>0</v>
      </c>
    </row>
    <row r="380" spans="1:16" ht="25.5" customHeight="1">
      <c r="A380" s="53">
        <v>832</v>
      </c>
      <c r="B380" s="54" t="s">
        <v>272</v>
      </c>
      <c r="C380" s="393"/>
      <c r="D380" s="399"/>
      <c r="E380" s="400"/>
      <c r="F380" s="399"/>
      <c r="G380" s="400"/>
      <c r="H380" s="399"/>
      <c r="I380" s="400"/>
      <c r="J380" s="399"/>
      <c r="K380" s="400"/>
      <c r="L380" s="399"/>
      <c r="M380" s="400"/>
      <c r="N380" s="399"/>
      <c r="O380" s="400"/>
      <c r="P380" s="52">
        <f t="shared" si="6"/>
        <v>0</v>
      </c>
    </row>
    <row r="381" spans="1:16" ht="25.5" customHeight="1">
      <c r="A381" s="53">
        <v>833</v>
      </c>
      <c r="B381" s="54" t="s">
        <v>273</v>
      </c>
      <c r="C381" s="393"/>
      <c r="D381" s="399"/>
      <c r="E381" s="400"/>
      <c r="F381" s="399"/>
      <c r="G381" s="400"/>
      <c r="H381" s="399"/>
      <c r="I381" s="400"/>
      <c r="J381" s="399"/>
      <c r="K381" s="400"/>
      <c r="L381" s="399"/>
      <c r="M381" s="400"/>
      <c r="N381" s="399"/>
      <c r="O381" s="400"/>
      <c r="P381" s="52">
        <f t="shared" si="6"/>
        <v>0</v>
      </c>
    </row>
    <row r="382" spans="1:16" ht="25.5" customHeight="1">
      <c r="A382" s="53">
        <v>834</v>
      </c>
      <c r="B382" s="54" t="s">
        <v>274</v>
      </c>
      <c r="C382" s="393"/>
      <c r="D382" s="399"/>
      <c r="E382" s="400"/>
      <c r="F382" s="399"/>
      <c r="G382" s="400"/>
      <c r="H382" s="399"/>
      <c r="I382" s="400"/>
      <c r="J382" s="399"/>
      <c r="K382" s="400"/>
      <c r="L382" s="399"/>
      <c r="M382" s="400"/>
      <c r="N382" s="399"/>
      <c r="O382" s="400"/>
      <c r="P382" s="52">
        <f t="shared" si="6"/>
        <v>0</v>
      </c>
    </row>
    <row r="383" spans="1:16" ht="25.5" customHeight="1">
      <c r="A383" s="53">
        <v>835</v>
      </c>
      <c r="B383" s="54" t="s">
        <v>617</v>
      </c>
      <c r="C383" s="393"/>
      <c r="D383" s="399"/>
      <c r="E383" s="400"/>
      <c r="F383" s="399"/>
      <c r="G383" s="400"/>
      <c r="H383" s="399"/>
      <c r="I383" s="400"/>
      <c r="J383" s="399"/>
      <c r="K383" s="400"/>
      <c r="L383" s="399"/>
      <c r="M383" s="400"/>
      <c r="N383" s="399"/>
      <c r="O383" s="400"/>
      <c r="P383" s="52">
        <f t="shared" si="6"/>
        <v>0</v>
      </c>
    </row>
    <row r="384" spans="1:16" ht="25.5" customHeight="1">
      <c r="A384" s="58">
        <v>8500</v>
      </c>
      <c r="B384" s="50" t="s">
        <v>275</v>
      </c>
      <c r="C384" s="392"/>
      <c r="D384" s="51"/>
      <c r="E384" s="62">
        <f>SUM(E385:E387)</f>
        <v>0</v>
      </c>
      <c r="F384" s="51"/>
      <c r="G384" s="62">
        <f>SUM(G385:G387)</f>
        <v>0</v>
      </c>
      <c r="H384" s="51"/>
      <c r="I384" s="62">
        <f>SUM(I385:I387)</f>
        <v>0</v>
      </c>
      <c r="J384" s="51"/>
      <c r="K384" s="62">
        <f>SUM(K385:K387)</f>
        <v>0</v>
      </c>
      <c r="L384" s="51"/>
      <c r="M384" s="62">
        <f>SUM(M385:M387)</f>
        <v>0</v>
      </c>
      <c r="N384" s="51"/>
      <c r="O384" s="62">
        <f>SUM(O385:O387)</f>
        <v>0</v>
      </c>
      <c r="P384" s="52">
        <f t="shared" si="6"/>
        <v>0</v>
      </c>
    </row>
    <row r="385" spans="1:16" ht="25.5" customHeight="1">
      <c r="A385" s="53">
        <v>851</v>
      </c>
      <c r="B385" s="54" t="s">
        <v>276</v>
      </c>
      <c r="C385" s="393"/>
      <c r="D385" s="399"/>
      <c r="E385" s="400"/>
      <c r="F385" s="399"/>
      <c r="G385" s="400"/>
      <c r="H385" s="399"/>
      <c r="I385" s="400"/>
      <c r="J385" s="399"/>
      <c r="K385" s="400"/>
      <c r="L385" s="399"/>
      <c r="M385" s="400"/>
      <c r="N385" s="399"/>
      <c r="O385" s="400"/>
      <c r="P385" s="52">
        <f t="shared" si="6"/>
        <v>0</v>
      </c>
    </row>
    <row r="386" spans="1:16" ht="25.5" customHeight="1">
      <c r="A386" s="53">
        <v>852</v>
      </c>
      <c r="B386" s="54" t="s">
        <v>277</v>
      </c>
      <c r="C386" s="393"/>
      <c r="D386" s="399"/>
      <c r="E386" s="400"/>
      <c r="F386" s="399"/>
      <c r="G386" s="400"/>
      <c r="H386" s="399"/>
      <c r="I386" s="400"/>
      <c r="J386" s="399"/>
      <c r="K386" s="400"/>
      <c r="L386" s="399"/>
      <c r="M386" s="400"/>
      <c r="N386" s="399"/>
      <c r="O386" s="400"/>
      <c r="P386" s="52">
        <f t="shared" si="6"/>
        <v>0</v>
      </c>
    </row>
    <row r="387" spans="1:16" ht="25.5" customHeight="1">
      <c r="A387" s="53">
        <v>853</v>
      </c>
      <c r="B387" s="54" t="s">
        <v>1422</v>
      </c>
      <c r="C387" s="393"/>
      <c r="D387" s="399"/>
      <c r="E387" s="400"/>
      <c r="F387" s="399"/>
      <c r="G387" s="400"/>
      <c r="H387" s="399"/>
      <c r="I387" s="400"/>
      <c r="J387" s="399"/>
      <c r="K387" s="400"/>
      <c r="L387" s="399"/>
      <c r="M387" s="400"/>
      <c r="N387" s="399"/>
      <c r="O387" s="400"/>
      <c r="P387" s="52">
        <f t="shared" si="6"/>
        <v>0</v>
      </c>
    </row>
    <row r="388" spans="1:16" ht="25.5" customHeight="1">
      <c r="A388" s="55">
        <v>9000</v>
      </c>
      <c r="B388" s="56" t="s">
        <v>318</v>
      </c>
      <c r="C388" s="394"/>
      <c r="D388" s="57"/>
      <c r="E388" s="79">
        <f>E389+E398+E407+E410+E413+E416+E419</f>
        <v>5074111</v>
      </c>
      <c r="F388" s="57"/>
      <c r="G388" s="79">
        <f>G389+G398+G407+G410+G413+G416+G419</f>
        <v>0</v>
      </c>
      <c r="H388" s="57"/>
      <c r="I388" s="79">
        <f>I389+I398+I407+I410+I413+I416+I419</f>
        <v>0</v>
      </c>
      <c r="J388" s="57"/>
      <c r="K388" s="79">
        <f>K389+K398+K407+K410+K413+K416+K419</f>
        <v>0</v>
      </c>
      <c r="L388" s="57"/>
      <c r="M388" s="79">
        <f>M389+M398+M407+M410+M413+M416+M419</f>
        <v>0</v>
      </c>
      <c r="N388" s="57"/>
      <c r="O388" s="79">
        <f>O389+O398+O407+O410+O413+O416+O419</f>
        <v>0</v>
      </c>
      <c r="P388" s="52">
        <f t="shared" si="6"/>
        <v>5074111</v>
      </c>
    </row>
    <row r="389" spans="1:16" ht="25.5" customHeight="1">
      <c r="A389" s="58">
        <v>9100</v>
      </c>
      <c r="B389" s="50" t="s">
        <v>1312</v>
      </c>
      <c r="C389" s="392"/>
      <c r="D389" s="51"/>
      <c r="E389" s="62">
        <f>SUM(E390:E397)</f>
        <v>3850279</v>
      </c>
      <c r="F389" s="51"/>
      <c r="G389" s="62">
        <f>SUM(G390:G397)</f>
        <v>0</v>
      </c>
      <c r="H389" s="51"/>
      <c r="I389" s="62">
        <f>SUM(I390:I397)</f>
        <v>0</v>
      </c>
      <c r="J389" s="51"/>
      <c r="K389" s="62">
        <f>SUM(K390:K397)</f>
        <v>0</v>
      </c>
      <c r="L389" s="51"/>
      <c r="M389" s="62">
        <f>SUM(M390:M397)</f>
        <v>0</v>
      </c>
      <c r="N389" s="51"/>
      <c r="O389" s="62">
        <f>SUM(O390:O397)</f>
        <v>0</v>
      </c>
      <c r="P389" s="52">
        <f t="shared" si="6"/>
        <v>3850279</v>
      </c>
    </row>
    <row r="390" spans="1:16" ht="25.5" customHeight="1">
      <c r="A390" s="53">
        <v>911</v>
      </c>
      <c r="B390" s="54" t="s">
        <v>278</v>
      </c>
      <c r="C390" s="393">
        <v>3</v>
      </c>
      <c r="D390" s="84">
        <v>101</v>
      </c>
      <c r="E390" s="85">
        <v>3850279</v>
      </c>
      <c r="F390" s="84">
        <v>228</v>
      </c>
      <c r="G390" s="85"/>
      <c r="H390" s="399"/>
      <c r="I390" s="400"/>
      <c r="J390" s="399"/>
      <c r="K390" s="400"/>
      <c r="L390" s="84"/>
      <c r="M390" s="85"/>
      <c r="N390" s="84"/>
      <c r="O390" s="85"/>
      <c r="P390" s="52">
        <f t="shared" si="6"/>
        <v>3850279</v>
      </c>
    </row>
    <row r="391" spans="1:16" ht="25.5" customHeight="1">
      <c r="A391" s="53">
        <v>912</v>
      </c>
      <c r="B391" s="54" t="s">
        <v>354</v>
      </c>
      <c r="C391" s="393">
        <v>3</v>
      </c>
      <c r="D391" s="84">
        <v>101</v>
      </c>
      <c r="E391" s="85"/>
      <c r="F391" s="84"/>
      <c r="G391" s="85"/>
      <c r="H391" s="399"/>
      <c r="I391" s="400"/>
      <c r="J391" s="399"/>
      <c r="K391" s="400"/>
      <c r="L391" s="84"/>
      <c r="M391" s="85"/>
      <c r="N391" s="84"/>
      <c r="O391" s="85"/>
      <c r="P391" s="52">
        <f t="shared" si="6"/>
        <v>0</v>
      </c>
    </row>
    <row r="392" spans="1:16" ht="25.5" customHeight="1">
      <c r="A392" s="53">
        <v>913</v>
      </c>
      <c r="B392" s="54" t="s">
        <v>279</v>
      </c>
      <c r="C392" s="393"/>
      <c r="D392" s="399"/>
      <c r="E392" s="400"/>
      <c r="F392" s="399"/>
      <c r="G392" s="400"/>
      <c r="H392" s="399"/>
      <c r="I392" s="400"/>
      <c r="J392" s="399"/>
      <c r="K392" s="400"/>
      <c r="L392" s="399"/>
      <c r="M392" s="400"/>
      <c r="N392" s="399"/>
      <c r="O392" s="400"/>
      <c r="P392" s="52">
        <f t="shared" si="6"/>
        <v>0</v>
      </c>
    </row>
    <row r="393" spans="1:16" ht="25.5" customHeight="1">
      <c r="A393" s="53">
        <v>914</v>
      </c>
      <c r="B393" s="54" t="s">
        <v>280</v>
      </c>
      <c r="C393" s="393"/>
      <c r="D393" s="399"/>
      <c r="E393" s="400"/>
      <c r="F393" s="399"/>
      <c r="G393" s="400"/>
      <c r="H393" s="399"/>
      <c r="I393" s="400"/>
      <c r="J393" s="399"/>
      <c r="K393" s="400"/>
      <c r="L393" s="399"/>
      <c r="M393" s="400"/>
      <c r="N393" s="399"/>
      <c r="O393" s="400"/>
      <c r="P393" s="52">
        <f t="shared" si="6"/>
        <v>0</v>
      </c>
    </row>
    <row r="394" spans="1:16" ht="25.5" customHeight="1">
      <c r="A394" s="53">
        <v>915</v>
      </c>
      <c r="B394" s="54" t="s">
        <v>281</v>
      </c>
      <c r="C394" s="393"/>
      <c r="D394" s="399"/>
      <c r="E394" s="400"/>
      <c r="F394" s="399"/>
      <c r="G394" s="400"/>
      <c r="H394" s="399"/>
      <c r="I394" s="400"/>
      <c r="J394" s="399"/>
      <c r="K394" s="400"/>
      <c r="L394" s="399"/>
      <c r="M394" s="400"/>
      <c r="N394" s="399"/>
      <c r="O394" s="400"/>
      <c r="P394" s="52">
        <f t="shared" ref="P394:P420" si="7">E394+G394+I394+K394+M394+O394</f>
        <v>0</v>
      </c>
    </row>
    <row r="395" spans="1:16" ht="25.5" customHeight="1">
      <c r="A395" s="53">
        <v>916</v>
      </c>
      <c r="B395" s="54" t="s">
        <v>282</v>
      </c>
      <c r="C395" s="393"/>
      <c r="D395" s="399"/>
      <c r="E395" s="400"/>
      <c r="F395" s="399"/>
      <c r="G395" s="400"/>
      <c r="H395" s="399"/>
      <c r="I395" s="400"/>
      <c r="J395" s="399"/>
      <c r="K395" s="400"/>
      <c r="L395" s="399"/>
      <c r="M395" s="400"/>
      <c r="N395" s="399"/>
      <c r="O395" s="400"/>
      <c r="P395" s="52">
        <f t="shared" si="7"/>
        <v>0</v>
      </c>
    </row>
    <row r="396" spans="1:16" ht="25.5" customHeight="1">
      <c r="A396" s="53">
        <v>917</v>
      </c>
      <c r="B396" s="54" t="s">
        <v>355</v>
      </c>
      <c r="C396" s="393"/>
      <c r="D396" s="399"/>
      <c r="E396" s="400"/>
      <c r="F396" s="399"/>
      <c r="G396" s="400"/>
      <c r="H396" s="399"/>
      <c r="I396" s="400"/>
      <c r="J396" s="399"/>
      <c r="K396" s="400"/>
      <c r="L396" s="399"/>
      <c r="M396" s="400"/>
      <c r="N396" s="399"/>
      <c r="O396" s="400"/>
      <c r="P396" s="52">
        <f t="shared" si="7"/>
        <v>0</v>
      </c>
    </row>
    <row r="397" spans="1:16" ht="25.5" customHeight="1">
      <c r="A397" s="53">
        <v>918</v>
      </c>
      <c r="B397" s="54" t="s">
        <v>283</v>
      </c>
      <c r="C397" s="393"/>
      <c r="D397" s="399"/>
      <c r="E397" s="400"/>
      <c r="F397" s="399"/>
      <c r="G397" s="400"/>
      <c r="H397" s="399"/>
      <c r="I397" s="400"/>
      <c r="J397" s="399"/>
      <c r="K397" s="400"/>
      <c r="L397" s="399"/>
      <c r="M397" s="400"/>
      <c r="N397" s="399"/>
      <c r="O397" s="400"/>
      <c r="P397" s="52">
        <f t="shared" si="7"/>
        <v>0</v>
      </c>
    </row>
    <row r="398" spans="1:16" ht="25.5" customHeight="1">
      <c r="A398" s="58">
        <v>9200</v>
      </c>
      <c r="B398" s="50" t="s">
        <v>1238</v>
      </c>
      <c r="C398" s="392"/>
      <c r="D398" s="51"/>
      <c r="E398" s="62">
        <f>SUM(E399:E406)</f>
        <v>1223832</v>
      </c>
      <c r="F398" s="51"/>
      <c r="G398" s="62">
        <f>SUM(G399:G406)</f>
        <v>0</v>
      </c>
      <c r="H398" s="51"/>
      <c r="I398" s="62">
        <f>SUM(I399:I406)</f>
        <v>0</v>
      </c>
      <c r="J398" s="51"/>
      <c r="K398" s="62">
        <f>SUM(K399:K406)</f>
        <v>0</v>
      </c>
      <c r="L398" s="51"/>
      <c r="M398" s="62">
        <f>SUM(M399:M406)</f>
        <v>0</v>
      </c>
      <c r="N398" s="51"/>
      <c r="O398" s="62">
        <f>SUM(O399:O406)</f>
        <v>0</v>
      </c>
      <c r="P398" s="52">
        <f t="shared" si="7"/>
        <v>1223832</v>
      </c>
    </row>
    <row r="399" spans="1:16" ht="25.5" customHeight="1">
      <c r="A399" s="53">
        <v>921</v>
      </c>
      <c r="B399" s="54" t="s">
        <v>287</v>
      </c>
      <c r="C399" s="393">
        <v>3</v>
      </c>
      <c r="D399" s="84">
        <v>101</v>
      </c>
      <c r="E399" s="85">
        <v>1223832</v>
      </c>
      <c r="F399" s="84"/>
      <c r="G399" s="85"/>
      <c r="H399" s="399"/>
      <c r="I399" s="400"/>
      <c r="J399" s="399"/>
      <c r="K399" s="400"/>
      <c r="L399" s="84"/>
      <c r="M399" s="85"/>
      <c r="N399" s="84"/>
      <c r="O399" s="85"/>
      <c r="P399" s="52">
        <f t="shared" si="7"/>
        <v>1223832</v>
      </c>
    </row>
    <row r="400" spans="1:16" ht="25.5" customHeight="1">
      <c r="A400" s="53">
        <v>922</v>
      </c>
      <c r="B400" s="54" t="s">
        <v>356</v>
      </c>
      <c r="C400" s="393">
        <v>3</v>
      </c>
      <c r="D400" s="84"/>
      <c r="E400" s="85"/>
      <c r="F400" s="84"/>
      <c r="G400" s="85"/>
      <c r="H400" s="399"/>
      <c r="I400" s="400"/>
      <c r="J400" s="399"/>
      <c r="K400" s="400"/>
      <c r="L400" s="84"/>
      <c r="M400" s="85"/>
      <c r="N400" s="84"/>
      <c r="O400" s="85"/>
      <c r="P400" s="52">
        <f t="shared" si="7"/>
        <v>0</v>
      </c>
    </row>
    <row r="401" spans="1:16" ht="25.5" customHeight="1">
      <c r="A401" s="53">
        <v>923</v>
      </c>
      <c r="B401" s="54" t="s">
        <v>286</v>
      </c>
      <c r="C401" s="393"/>
      <c r="D401" s="399"/>
      <c r="E401" s="400"/>
      <c r="F401" s="399"/>
      <c r="G401" s="400"/>
      <c r="H401" s="399"/>
      <c r="I401" s="400"/>
      <c r="J401" s="399"/>
      <c r="K401" s="400"/>
      <c r="L401" s="399"/>
      <c r="M401" s="400"/>
      <c r="N401" s="399"/>
      <c r="O401" s="400"/>
      <c r="P401" s="52">
        <f t="shared" si="7"/>
        <v>0</v>
      </c>
    </row>
    <row r="402" spans="1:16" ht="25.5" customHeight="1">
      <c r="A402" s="53">
        <v>924</v>
      </c>
      <c r="B402" s="54" t="s">
        <v>288</v>
      </c>
      <c r="C402" s="393"/>
      <c r="D402" s="399"/>
      <c r="E402" s="400"/>
      <c r="F402" s="399"/>
      <c r="G402" s="400"/>
      <c r="H402" s="399"/>
      <c r="I402" s="400"/>
      <c r="J402" s="399"/>
      <c r="K402" s="400"/>
      <c r="L402" s="399"/>
      <c r="M402" s="400"/>
      <c r="N402" s="399"/>
      <c r="O402" s="400"/>
      <c r="P402" s="52">
        <f t="shared" si="7"/>
        <v>0</v>
      </c>
    </row>
    <row r="403" spans="1:16" ht="25.5" customHeight="1">
      <c r="A403" s="53">
        <v>925</v>
      </c>
      <c r="B403" s="54" t="s">
        <v>284</v>
      </c>
      <c r="C403" s="393"/>
      <c r="D403" s="399"/>
      <c r="E403" s="400"/>
      <c r="F403" s="399"/>
      <c r="G403" s="400"/>
      <c r="H403" s="399"/>
      <c r="I403" s="400"/>
      <c r="J403" s="399"/>
      <c r="K403" s="400"/>
      <c r="L403" s="399"/>
      <c r="M403" s="400"/>
      <c r="N403" s="399"/>
      <c r="O403" s="400"/>
      <c r="P403" s="52">
        <f t="shared" si="7"/>
        <v>0</v>
      </c>
    </row>
    <row r="404" spans="1:16" ht="25.5" customHeight="1">
      <c r="A404" s="53">
        <v>926</v>
      </c>
      <c r="B404" s="54" t="s">
        <v>285</v>
      </c>
      <c r="C404" s="393"/>
      <c r="D404" s="399"/>
      <c r="E404" s="400"/>
      <c r="F404" s="399"/>
      <c r="G404" s="400"/>
      <c r="H404" s="399"/>
      <c r="I404" s="400"/>
      <c r="J404" s="399"/>
      <c r="K404" s="400"/>
      <c r="L404" s="399"/>
      <c r="M404" s="400"/>
      <c r="N404" s="399"/>
      <c r="O404" s="400"/>
      <c r="P404" s="52">
        <f t="shared" si="7"/>
        <v>0</v>
      </c>
    </row>
    <row r="405" spans="1:16" ht="25.5" customHeight="1">
      <c r="A405" s="53">
        <v>927</v>
      </c>
      <c r="B405" s="54" t="s">
        <v>357</v>
      </c>
      <c r="C405" s="393"/>
      <c r="D405" s="399"/>
      <c r="E405" s="400"/>
      <c r="F405" s="399"/>
      <c r="G405" s="400"/>
      <c r="H405" s="399"/>
      <c r="I405" s="400"/>
      <c r="J405" s="399"/>
      <c r="K405" s="400"/>
      <c r="L405" s="399"/>
      <c r="M405" s="400"/>
      <c r="N405" s="399"/>
      <c r="O405" s="400"/>
      <c r="P405" s="52">
        <f t="shared" si="7"/>
        <v>0</v>
      </c>
    </row>
    <row r="406" spans="1:16" ht="25.5" customHeight="1">
      <c r="A406" s="53">
        <v>928</v>
      </c>
      <c r="B406" s="54" t="s">
        <v>289</v>
      </c>
      <c r="C406" s="393"/>
      <c r="D406" s="399"/>
      <c r="E406" s="400"/>
      <c r="F406" s="399"/>
      <c r="G406" s="400"/>
      <c r="H406" s="399"/>
      <c r="I406" s="400"/>
      <c r="J406" s="399"/>
      <c r="K406" s="400"/>
      <c r="L406" s="399"/>
      <c r="M406" s="400"/>
      <c r="N406" s="399"/>
      <c r="O406" s="400"/>
      <c r="P406" s="52">
        <f t="shared" si="7"/>
        <v>0</v>
      </c>
    </row>
    <row r="407" spans="1:16" ht="25.5" customHeight="1">
      <c r="A407" s="58">
        <v>9300</v>
      </c>
      <c r="B407" s="50" t="s">
        <v>316</v>
      </c>
      <c r="C407" s="392"/>
      <c r="D407" s="51"/>
      <c r="E407" s="62">
        <f>SUM(E408:E409)</f>
        <v>0</v>
      </c>
      <c r="F407" s="51"/>
      <c r="G407" s="62">
        <f>SUM(G408:G409)</f>
        <v>0</v>
      </c>
      <c r="H407" s="51"/>
      <c r="I407" s="62">
        <f>SUM(I408:I409)</f>
        <v>0</v>
      </c>
      <c r="J407" s="51"/>
      <c r="K407" s="62">
        <f>SUM(K408:K409)</f>
        <v>0</v>
      </c>
      <c r="L407" s="51"/>
      <c r="M407" s="62">
        <f>SUM(M408:M409)</f>
        <v>0</v>
      </c>
      <c r="N407" s="51"/>
      <c r="O407" s="62">
        <f>SUM(O408:O409)</f>
        <v>0</v>
      </c>
      <c r="P407" s="52">
        <f t="shared" si="7"/>
        <v>0</v>
      </c>
    </row>
    <row r="408" spans="1:16" ht="25.5" customHeight="1">
      <c r="A408" s="53">
        <v>931</v>
      </c>
      <c r="B408" s="54" t="s">
        <v>293</v>
      </c>
      <c r="C408" s="393">
        <v>3</v>
      </c>
      <c r="D408" s="84"/>
      <c r="E408" s="85"/>
      <c r="F408" s="84"/>
      <c r="G408" s="85"/>
      <c r="H408" s="399"/>
      <c r="I408" s="400"/>
      <c r="J408" s="399"/>
      <c r="K408" s="400"/>
      <c r="L408" s="84"/>
      <c r="M408" s="85"/>
      <c r="N408" s="84"/>
      <c r="O408" s="85"/>
      <c r="P408" s="52">
        <f t="shared" si="7"/>
        <v>0</v>
      </c>
    </row>
    <row r="409" spans="1:16" ht="25.5" customHeight="1">
      <c r="A409" s="53">
        <v>932</v>
      </c>
      <c r="B409" s="54" t="s">
        <v>314</v>
      </c>
      <c r="C409" s="393"/>
      <c r="D409" s="399"/>
      <c r="E409" s="400"/>
      <c r="F409" s="399"/>
      <c r="G409" s="400"/>
      <c r="H409" s="399"/>
      <c r="I409" s="400"/>
      <c r="J409" s="399"/>
      <c r="K409" s="400"/>
      <c r="L409" s="399"/>
      <c r="M409" s="400"/>
      <c r="N409" s="399"/>
      <c r="O409" s="400"/>
      <c r="P409" s="52">
        <f t="shared" si="7"/>
        <v>0</v>
      </c>
    </row>
    <row r="410" spans="1:16" ht="25.5" customHeight="1">
      <c r="A410" s="58">
        <v>9400</v>
      </c>
      <c r="B410" s="50" t="s">
        <v>317</v>
      </c>
      <c r="C410" s="392"/>
      <c r="D410" s="51"/>
      <c r="E410" s="62">
        <f>SUM(E411:E412)</f>
        <v>0</v>
      </c>
      <c r="F410" s="51"/>
      <c r="G410" s="62">
        <f>SUM(G411:G412)</f>
        <v>0</v>
      </c>
      <c r="H410" s="51"/>
      <c r="I410" s="62">
        <f>SUM(I411:I412)</f>
        <v>0</v>
      </c>
      <c r="J410" s="51"/>
      <c r="K410" s="62">
        <f>SUM(K411:K412)</f>
        <v>0</v>
      </c>
      <c r="L410" s="51"/>
      <c r="M410" s="62">
        <f>SUM(M411:M412)</f>
        <v>0</v>
      </c>
      <c r="N410" s="51"/>
      <c r="O410" s="62">
        <f>SUM(O411:O412)</f>
        <v>0</v>
      </c>
      <c r="P410" s="52">
        <f t="shared" si="7"/>
        <v>0</v>
      </c>
    </row>
    <row r="411" spans="1:16" ht="25.5" customHeight="1">
      <c r="A411" s="53">
        <v>941</v>
      </c>
      <c r="B411" s="54" t="s">
        <v>315</v>
      </c>
      <c r="C411" s="393">
        <v>3</v>
      </c>
      <c r="D411" s="84"/>
      <c r="E411" s="85"/>
      <c r="F411" s="84"/>
      <c r="G411" s="85"/>
      <c r="H411" s="399"/>
      <c r="I411" s="400"/>
      <c r="J411" s="399"/>
      <c r="K411" s="400"/>
      <c r="L411" s="84"/>
      <c r="M411" s="85"/>
      <c r="N411" s="84"/>
      <c r="O411" s="85"/>
      <c r="P411" s="52">
        <f t="shared" si="7"/>
        <v>0</v>
      </c>
    </row>
    <row r="412" spans="1:16" ht="25.5" customHeight="1">
      <c r="A412" s="53">
        <v>942</v>
      </c>
      <c r="B412" s="54" t="s">
        <v>290</v>
      </c>
      <c r="C412" s="393"/>
      <c r="D412" s="399"/>
      <c r="E412" s="400"/>
      <c r="F412" s="399"/>
      <c r="G412" s="400"/>
      <c r="H412" s="399"/>
      <c r="I412" s="400"/>
      <c r="J412" s="399"/>
      <c r="K412" s="400"/>
      <c r="L412" s="399"/>
      <c r="M412" s="400"/>
      <c r="N412" s="399"/>
      <c r="O412" s="400"/>
      <c r="P412" s="52">
        <f t="shared" si="7"/>
        <v>0</v>
      </c>
    </row>
    <row r="413" spans="1:16" ht="25.5" customHeight="1">
      <c r="A413" s="58">
        <v>9500</v>
      </c>
      <c r="B413" s="50" t="s">
        <v>291</v>
      </c>
      <c r="C413" s="392"/>
      <c r="D413" s="51"/>
      <c r="E413" s="62">
        <f>SUM(E414:E415)</f>
        <v>0</v>
      </c>
      <c r="F413" s="51"/>
      <c r="G413" s="62">
        <f>SUM(G414:G415)</f>
        <v>0</v>
      </c>
      <c r="H413" s="51"/>
      <c r="I413" s="62">
        <f>SUM(I414:I415)</f>
        <v>0</v>
      </c>
      <c r="J413" s="51"/>
      <c r="K413" s="62">
        <f>SUM(K414:K415)</f>
        <v>0</v>
      </c>
      <c r="L413" s="51"/>
      <c r="M413" s="62">
        <f>SUM(M414:M415)</f>
        <v>0</v>
      </c>
      <c r="N413" s="51"/>
      <c r="O413" s="62">
        <f>SUM(O414:O415)</f>
        <v>0</v>
      </c>
      <c r="P413" s="52">
        <f t="shared" si="7"/>
        <v>0</v>
      </c>
    </row>
    <row r="414" spans="1:16" ht="25.5" customHeight="1">
      <c r="A414" s="53">
        <v>951</v>
      </c>
      <c r="B414" s="54" t="s">
        <v>292</v>
      </c>
      <c r="C414" s="393">
        <v>3</v>
      </c>
      <c r="D414" s="84"/>
      <c r="E414" s="85"/>
      <c r="F414" s="84"/>
      <c r="G414" s="85"/>
      <c r="H414" s="399"/>
      <c r="I414" s="400"/>
      <c r="J414" s="399"/>
      <c r="K414" s="400"/>
      <c r="L414" s="84"/>
      <c r="M414" s="85"/>
      <c r="N414" s="84"/>
      <c r="O414" s="85"/>
      <c r="P414" s="52">
        <f t="shared" si="7"/>
        <v>0</v>
      </c>
    </row>
    <row r="415" spans="1:16" ht="25.5" customHeight="1">
      <c r="A415" s="53">
        <v>952</v>
      </c>
      <c r="B415" s="54" t="s">
        <v>294</v>
      </c>
      <c r="C415" s="393"/>
      <c r="D415" s="399"/>
      <c r="E415" s="400"/>
      <c r="F415" s="399"/>
      <c r="G415" s="400"/>
      <c r="H415" s="399"/>
      <c r="I415" s="400"/>
      <c r="J415" s="399"/>
      <c r="K415" s="400"/>
      <c r="L415" s="399"/>
      <c r="M415" s="400"/>
      <c r="N415" s="399"/>
      <c r="O415" s="400"/>
      <c r="P415" s="52">
        <f t="shared" si="7"/>
        <v>0</v>
      </c>
    </row>
    <row r="416" spans="1:16" ht="25.5" customHeight="1">
      <c r="A416" s="58">
        <v>9600</v>
      </c>
      <c r="B416" s="50" t="s">
        <v>295</v>
      </c>
      <c r="C416" s="392"/>
      <c r="D416" s="51"/>
      <c r="E416" s="62">
        <f>SUM(E417:E418)</f>
        <v>0</v>
      </c>
      <c r="F416" s="51"/>
      <c r="G416" s="62">
        <f>SUM(G417:G418)</f>
        <v>0</v>
      </c>
      <c r="H416" s="51"/>
      <c r="I416" s="62">
        <f>SUM(I417:I418)</f>
        <v>0</v>
      </c>
      <c r="J416" s="51"/>
      <c r="K416" s="62">
        <f>SUM(K417:K418)</f>
        <v>0</v>
      </c>
      <c r="L416" s="51"/>
      <c r="M416" s="62">
        <f>SUM(M417:M418)</f>
        <v>0</v>
      </c>
      <c r="N416" s="51"/>
      <c r="O416" s="62">
        <f>SUM(O417:O418)</f>
        <v>0</v>
      </c>
      <c r="P416" s="52">
        <f t="shared" si="7"/>
        <v>0</v>
      </c>
    </row>
    <row r="417" spans="1:16" ht="25.5" customHeight="1">
      <c r="A417" s="53">
        <v>961</v>
      </c>
      <c r="B417" s="54" t="s">
        <v>296</v>
      </c>
      <c r="C417" s="393"/>
      <c r="D417" s="399"/>
      <c r="E417" s="400"/>
      <c r="F417" s="399"/>
      <c r="G417" s="400"/>
      <c r="H417" s="399"/>
      <c r="I417" s="400"/>
      <c r="J417" s="399"/>
      <c r="K417" s="400"/>
      <c r="L417" s="399"/>
      <c r="M417" s="400"/>
      <c r="N417" s="399"/>
      <c r="O417" s="400"/>
      <c r="P417" s="52">
        <f t="shared" si="7"/>
        <v>0</v>
      </c>
    </row>
    <row r="418" spans="1:16" ht="25.5" customHeight="1">
      <c r="A418" s="53">
        <v>962</v>
      </c>
      <c r="B418" s="54" t="s">
        <v>297</v>
      </c>
      <c r="C418" s="393"/>
      <c r="D418" s="399"/>
      <c r="E418" s="400"/>
      <c r="F418" s="399"/>
      <c r="G418" s="400"/>
      <c r="H418" s="399"/>
      <c r="I418" s="400"/>
      <c r="J418" s="399"/>
      <c r="K418" s="400"/>
      <c r="L418" s="399"/>
      <c r="M418" s="400"/>
      <c r="N418" s="399"/>
      <c r="O418" s="400"/>
      <c r="P418" s="52">
        <f t="shared" si="7"/>
        <v>0</v>
      </c>
    </row>
    <row r="419" spans="1:16" ht="25.5" customHeight="1">
      <c r="A419" s="58">
        <v>9900</v>
      </c>
      <c r="B419" s="50" t="s">
        <v>298</v>
      </c>
      <c r="C419" s="392"/>
      <c r="D419" s="51"/>
      <c r="E419" s="62">
        <f>SUM(E420)</f>
        <v>0</v>
      </c>
      <c r="F419" s="51"/>
      <c r="G419" s="62">
        <f>SUM(G420)</f>
        <v>0</v>
      </c>
      <c r="H419" s="51"/>
      <c r="I419" s="62">
        <f>SUM(I420)</f>
        <v>0</v>
      </c>
      <c r="J419" s="51"/>
      <c r="K419" s="62">
        <f>SUM(K420)</f>
        <v>0</v>
      </c>
      <c r="L419" s="51"/>
      <c r="M419" s="62">
        <f>SUM(M420)</f>
        <v>0</v>
      </c>
      <c r="N419" s="51"/>
      <c r="O419" s="62">
        <f>SUM(O420)</f>
        <v>0</v>
      </c>
      <c r="P419" s="52">
        <f t="shared" si="7"/>
        <v>0</v>
      </c>
    </row>
    <row r="420" spans="1:16" ht="25.5" customHeight="1">
      <c r="A420" s="53">
        <v>991</v>
      </c>
      <c r="B420" s="54" t="s">
        <v>299</v>
      </c>
      <c r="C420" s="393">
        <v>3</v>
      </c>
      <c r="D420" s="84"/>
      <c r="E420" s="85"/>
      <c r="F420" s="84"/>
      <c r="G420" s="85"/>
      <c r="H420" s="399"/>
      <c r="I420" s="400"/>
      <c r="J420" s="399"/>
      <c r="K420" s="400"/>
      <c r="L420" s="84"/>
      <c r="M420" s="85"/>
      <c r="N420" s="84"/>
      <c r="O420" s="85"/>
      <c r="P420" s="52">
        <f t="shared" si="7"/>
        <v>0</v>
      </c>
    </row>
    <row r="421" spans="1:16" s="83" customFormat="1" ht="25.5" customHeight="1">
      <c r="A421" s="82"/>
      <c r="B421" s="80" t="s">
        <v>1049</v>
      </c>
      <c r="C421" s="396"/>
      <c r="D421" s="548">
        <f>E5+E45+E110+E193+E241+E300+E322+E370+E388</f>
        <v>41175194</v>
      </c>
      <c r="E421" s="549"/>
      <c r="F421" s="548">
        <f t="shared" ref="F421" si="8">G5+G45+G110+G193+G241+G300+G322+G370+G388</f>
        <v>14386296</v>
      </c>
      <c r="G421" s="549"/>
      <c r="H421" s="548">
        <f t="shared" ref="H421" si="9">I5+I45+I110+I193+I241+I300+I322+I370+I388</f>
        <v>1157473</v>
      </c>
      <c r="I421" s="549"/>
      <c r="J421" s="548">
        <f t="shared" ref="J421" si="10">K5+K45+K110+K193+K241+K300+K322+K370+K388</f>
        <v>1450000</v>
      </c>
      <c r="K421" s="549"/>
      <c r="L421" s="548">
        <f t="shared" ref="L421" si="11">M5+M45+M110+M193+M241+M300+M322+M370+M388</f>
        <v>0</v>
      </c>
      <c r="M421" s="549"/>
      <c r="N421" s="548">
        <f t="shared" ref="N421" si="12">O5+O45+O110+O193+O241+O300+O322+O370+O388</f>
        <v>7789912</v>
      </c>
      <c r="O421" s="549"/>
      <c r="P421" s="81">
        <f>SUM(C421:O421)</f>
        <v>65958875</v>
      </c>
    </row>
    <row r="422" spans="1:16" hidden="1"/>
    <row r="423" spans="1:16" hidden="1"/>
    <row r="424" spans="1:16" hidden="1">
      <c r="B424" s="25" t="s">
        <v>1313</v>
      </c>
    </row>
    <row r="425" spans="1:16" hidden="1">
      <c r="A425" s="25">
        <v>1000</v>
      </c>
      <c r="B425" s="25" t="s">
        <v>0</v>
      </c>
      <c r="C425" s="398">
        <f>P5</f>
        <v>19597774</v>
      </c>
      <c r="D425" s="284">
        <f t="shared" ref="D425:D433" si="13">C425/$C$434</f>
        <v>0.29712110765988659</v>
      </c>
      <c r="G425" s="30">
        <v>111</v>
      </c>
      <c r="I425" s="30">
        <f>P7</f>
        <v>2361484</v>
      </c>
    </row>
    <row r="426" spans="1:16" hidden="1">
      <c r="A426" s="25">
        <v>2000</v>
      </c>
      <c r="B426" s="25" t="s">
        <v>35</v>
      </c>
      <c r="C426" s="398">
        <f>P45</f>
        <v>6235722</v>
      </c>
      <c r="D426" s="284">
        <f t="shared" si="13"/>
        <v>9.4539544526797942E-2</v>
      </c>
      <c r="G426" s="30">
        <v>113</v>
      </c>
      <c r="I426" s="30">
        <f>P9</f>
        <v>13740482</v>
      </c>
    </row>
    <row r="427" spans="1:16" hidden="1">
      <c r="A427" s="25">
        <v>3000</v>
      </c>
      <c r="B427" s="25" t="s">
        <v>92</v>
      </c>
      <c r="C427" s="398">
        <f>P110</f>
        <v>11971505</v>
      </c>
      <c r="D427" s="284">
        <f t="shared" si="13"/>
        <v>0.18149953285285716</v>
      </c>
      <c r="G427" s="30">
        <v>132</v>
      </c>
      <c r="I427" s="30">
        <f>P18</f>
        <v>1987970</v>
      </c>
    </row>
    <row r="428" spans="1:16" hidden="1">
      <c r="A428" s="25">
        <v>4000</v>
      </c>
      <c r="B428" s="25" t="s">
        <v>154</v>
      </c>
      <c r="C428" s="398">
        <f>P193</f>
        <v>3880018</v>
      </c>
      <c r="D428" s="284">
        <f t="shared" si="13"/>
        <v>5.8824805608039855E-2</v>
      </c>
      <c r="G428" s="30">
        <v>141</v>
      </c>
      <c r="I428" s="30">
        <f>P26</f>
        <v>0</v>
      </c>
    </row>
    <row r="429" spans="1:16" hidden="1">
      <c r="A429" s="25">
        <v>5000</v>
      </c>
      <c r="B429" s="25" t="s">
        <v>190</v>
      </c>
      <c r="C429" s="398">
        <f>P241</f>
        <v>993239</v>
      </c>
      <c r="D429" s="284">
        <f t="shared" si="13"/>
        <v>1.5058458774501536E-2</v>
      </c>
      <c r="G429" s="30">
        <v>143</v>
      </c>
      <c r="I429" s="30">
        <f>P28</f>
        <v>0</v>
      </c>
    </row>
    <row r="430" spans="1:16" hidden="1">
      <c r="A430" s="25">
        <v>6000</v>
      </c>
      <c r="B430" s="25" t="s">
        <v>1311</v>
      </c>
      <c r="C430" s="398">
        <f>P300</f>
        <v>18206506</v>
      </c>
      <c r="D430" s="284">
        <f t="shared" si="13"/>
        <v>0.27602814632602513</v>
      </c>
    </row>
    <row r="431" spans="1:16" hidden="1">
      <c r="A431" s="25">
        <v>7000</v>
      </c>
      <c r="B431" s="25" t="s">
        <v>235</v>
      </c>
      <c r="C431" s="398">
        <f>P322</f>
        <v>0</v>
      </c>
      <c r="D431" s="284">
        <f t="shared" si="13"/>
        <v>0</v>
      </c>
    </row>
    <row r="432" spans="1:16" hidden="1">
      <c r="A432" s="25">
        <v>8000</v>
      </c>
      <c r="B432" s="25" t="s">
        <v>263</v>
      </c>
      <c r="C432" s="398">
        <f>P370</f>
        <v>0</v>
      </c>
      <c r="D432" s="284">
        <f t="shared" si="13"/>
        <v>0</v>
      </c>
    </row>
    <row r="433" spans="1:4" hidden="1">
      <c r="A433" s="25">
        <v>9000</v>
      </c>
      <c r="B433" s="25" t="s">
        <v>318</v>
      </c>
      <c r="C433" s="398">
        <f>P388</f>
        <v>5074111</v>
      </c>
      <c r="D433" s="284">
        <f t="shared" si="13"/>
        <v>7.6928404251891805E-2</v>
      </c>
    </row>
    <row r="434" spans="1:4" hidden="1">
      <c r="C434" s="398">
        <f>SUBTOTAL(9,C425:C433)</f>
        <v>65958875</v>
      </c>
      <c r="D434" s="284">
        <f>SUBTOTAL(9,D425:D433)</f>
        <v>1</v>
      </c>
    </row>
    <row r="435" spans="1:4" hidden="1">
      <c r="C435" s="398"/>
      <c r="D435" s="284"/>
    </row>
    <row r="436" spans="1:4" hidden="1">
      <c r="B436" s="25" t="s">
        <v>1302</v>
      </c>
      <c r="C436" s="398">
        <f>C437+C445+C474+C493+C502+C507</f>
        <v>70965592</v>
      </c>
      <c r="D436" s="30"/>
    </row>
    <row r="437" spans="1:4" hidden="1">
      <c r="A437" s="25">
        <v>100</v>
      </c>
      <c r="B437" s="25" t="s">
        <v>741</v>
      </c>
      <c r="C437" s="398">
        <f>SUBTOTAL(9,C438:C444)</f>
        <v>46191911</v>
      </c>
      <c r="D437" s="285">
        <f>C437/$C$436</f>
        <v>0.65090573752981584</v>
      </c>
    </row>
    <row r="438" spans="1:4" hidden="1">
      <c r="A438" s="25">
        <v>101</v>
      </c>
      <c r="B438" s="25" t="s">
        <v>876</v>
      </c>
      <c r="C438" s="398">
        <f>SUMIF($D$5:$D$389,A438,$E$4:$E$389)</f>
        <v>46191911</v>
      </c>
      <c r="D438" s="285"/>
    </row>
    <row r="439" spans="1:4" hidden="1">
      <c r="A439" s="25">
        <v>102</v>
      </c>
      <c r="B439" s="25" t="s">
        <v>545</v>
      </c>
      <c r="C439" s="398">
        <f t="shared" ref="C439:C444" si="14">SUMIF($D$5:$D$389,A439,$E$4:$E$389)</f>
        <v>0</v>
      </c>
      <c r="D439" s="285"/>
    </row>
    <row r="440" spans="1:4" hidden="1">
      <c r="A440" s="25">
        <v>103</v>
      </c>
      <c r="B440" s="25" t="s">
        <v>644</v>
      </c>
      <c r="C440" s="398">
        <f t="shared" si="14"/>
        <v>0</v>
      </c>
      <c r="D440" s="285"/>
    </row>
    <row r="441" spans="1:4" hidden="1">
      <c r="A441" s="25">
        <v>104</v>
      </c>
      <c r="B441" s="25" t="s">
        <v>952</v>
      </c>
      <c r="C441" s="398">
        <f t="shared" si="14"/>
        <v>0</v>
      </c>
      <c r="D441" s="285"/>
    </row>
    <row r="442" spans="1:4" hidden="1">
      <c r="A442" s="25">
        <v>105</v>
      </c>
      <c r="B442" s="25" t="s">
        <v>953</v>
      </c>
      <c r="C442" s="398">
        <f t="shared" si="14"/>
        <v>0</v>
      </c>
      <c r="D442" s="285"/>
    </row>
    <row r="443" spans="1:4" hidden="1">
      <c r="A443" s="25">
        <v>106</v>
      </c>
      <c r="B443" s="25" t="s">
        <v>923</v>
      </c>
      <c r="C443" s="398">
        <f t="shared" si="14"/>
        <v>0</v>
      </c>
      <c r="D443" s="285"/>
    </row>
    <row r="444" spans="1:4" hidden="1">
      <c r="A444" s="25">
        <v>199</v>
      </c>
      <c r="B444" s="25" t="s">
        <v>742</v>
      </c>
      <c r="C444" s="398">
        <f t="shared" si="14"/>
        <v>0</v>
      </c>
      <c r="D444" s="285"/>
    </row>
    <row r="445" spans="1:4" hidden="1">
      <c r="A445" s="25">
        <v>200</v>
      </c>
      <c r="B445" s="25" t="s">
        <v>367</v>
      </c>
      <c r="C445" s="398">
        <f>SUBTOTAL(9,C446:C473)</f>
        <v>14376296</v>
      </c>
      <c r="D445" s="285">
        <f>C445/$C$436</f>
        <v>0.20258121710588986</v>
      </c>
    </row>
    <row r="446" spans="1:4" hidden="1">
      <c r="A446" s="25">
        <v>201</v>
      </c>
      <c r="B446" s="25" t="s">
        <v>924</v>
      </c>
      <c r="C446" s="398">
        <f>SUMIF($F$4:$F$389,A446,$G$4:$G$389)</f>
        <v>0</v>
      </c>
      <c r="D446" s="285"/>
    </row>
    <row r="447" spans="1:4" hidden="1">
      <c r="A447" s="25">
        <v>202</v>
      </c>
      <c r="B447" s="25" t="s">
        <v>925</v>
      </c>
      <c r="C447" s="398">
        <f t="shared" ref="C447:C472" si="15">SUMIF($F$4:$F$389,A447,$G$4:$G$389)</f>
        <v>0</v>
      </c>
      <c r="D447" s="285"/>
    </row>
    <row r="448" spans="1:4" hidden="1">
      <c r="A448" s="25">
        <v>203</v>
      </c>
      <c r="B448" s="25" t="s">
        <v>926</v>
      </c>
      <c r="C448" s="398">
        <f t="shared" si="15"/>
        <v>0</v>
      </c>
      <c r="D448" s="285"/>
    </row>
    <row r="449" spans="1:4" hidden="1">
      <c r="A449" s="25">
        <v>204</v>
      </c>
      <c r="B449" s="25" t="s">
        <v>927</v>
      </c>
      <c r="C449" s="398">
        <f t="shared" si="15"/>
        <v>0</v>
      </c>
      <c r="D449" s="285"/>
    </row>
    <row r="450" spans="1:4" hidden="1">
      <c r="A450" s="25">
        <v>205</v>
      </c>
      <c r="B450" s="25" t="s">
        <v>928</v>
      </c>
      <c r="C450" s="398">
        <f t="shared" si="15"/>
        <v>0</v>
      </c>
      <c r="D450" s="285"/>
    </row>
    <row r="451" spans="1:4" hidden="1">
      <c r="A451" s="25">
        <v>206</v>
      </c>
      <c r="B451" s="25" t="s">
        <v>929</v>
      </c>
      <c r="C451" s="398">
        <f t="shared" si="15"/>
        <v>0</v>
      </c>
      <c r="D451" s="285"/>
    </row>
    <row r="452" spans="1:4" hidden="1">
      <c r="A452" s="25">
        <v>207</v>
      </c>
      <c r="B452" s="25" t="s">
        <v>930</v>
      </c>
      <c r="C452" s="398">
        <f t="shared" si="15"/>
        <v>0</v>
      </c>
      <c r="D452" s="285"/>
    </row>
    <row r="453" spans="1:4" hidden="1">
      <c r="A453" s="25">
        <v>208</v>
      </c>
      <c r="B453" s="25" t="s">
        <v>931</v>
      </c>
      <c r="C453" s="398">
        <f t="shared" si="15"/>
        <v>0</v>
      </c>
      <c r="D453" s="285"/>
    </row>
    <row r="454" spans="1:4" hidden="1">
      <c r="A454" s="25">
        <v>209</v>
      </c>
      <c r="B454" s="25" t="s">
        <v>932</v>
      </c>
      <c r="C454" s="398">
        <f t="shared" si="15"/>
        <v>0</v>
      </c>
      <c r="D454" s="285"/>
    </row>
    <row r="455" spans="1:4" hidden="1">
      <c r="A455" s="25">
        <v>210</v>
      </c>
      <c r="B455" s="25" t="s">
        <v>933</v>
      </c>
      <c r="C455" s="398">
        <f t="shared" si="15"/>
        <v>0</v>
      </c>
      <c r="D455" s="285"/>
    </row>
    <row r="456" spans="1:4" hidden="1">
      <c r="A456" s="25">
        <v>211</v>
      </c>
      <c r="B456" s="25" t="s">
        <v>934</v>
      </c>
      <c r="C456" s="398">
        <f t="shared" si="15"/>
        <v>0</v>
      </c>
      <c r="D456" s="285"/>
    </row>
    <row r="457" spans="1:4" hidden="1">
      <c r="A457" s="25">
        <v>212</v>
      </c>
      <c r="B457" s="25" t="s">
        <v>936</v>
      </c>
      <c r="C457" s="398">
        <f t="shared" si="15"/>
        <v>0</v>
      </c>
      <c r="D457" s="285"/>
    </row>
    <row r="458" spans="1:4" hidden="1">
      <c r="A458" s="25">
        <v>213</v>
      </c>
      <c r="B458" s="25" t="s">
        <v>937</v>
      </c>
      <c r="C458" s="398">
        <f t="shared" si="15"/>
        <v>0</v>
      </c>
      <c r="D458" s="285"/>
    </row>
    <row r="459" spans="1:4" hidden="1">
      <c r="A459" s="25">
        <v>214</v>
      </c>
      <c r="B459" s="25" t="s">
        <v>935</v>
      </c>
      <c r="C459" s="398">
        <f t="shared" si="15"/>
        <v>0</v>
      </c>
      <c r="D459" s="285"/>
    </row>
    <row r="460" spans="1:4" hidden="1">
      <c r="A460" s="25">
        <v>215</v>
      </c>
      <c r="B460" s="25" t="s">
        <v>938</v>
      </c>
      <c r="C460" s="398">
        <f t="shared" si="15"/>
        <v>0</v>
      </c>
      <c r="D460" s="285"/>
    </row>
    <row r="461" spans="1:4" hidden="1">
      <c r="A461" s="25">
        <v>216</v>
      </c>
      <c r="B461" s="25" t="s">
        <v>939</v>
      </c>
      <c r="C461" s="398">
        <f t="shared" si="15"/>
        <v>0</v>
      </c>
      <c r="D461" s="285"/>
    </row>
    <row r="462" spans="1:4" hidden="1">
      <c r="A462" s="25">
        <v>217</v>
      </c>
      <c r="B462" s="25" t="s">
        <v>940</v>
      </c>
      <c r="C462" s="398">
        <f t="shared" si="15"/>
        <v>0</v>
      </c>
      <c r="D462" s="285"/>
    </row>
    <row r="463" spans="1:4" hidden="1">
      <c r="A463" s="25">
        <v>218</v>
      </c>
      <c r="B463" s="25" t="s">
        <v>941</v>
      </c>
      <c r="C463" s="398">
        <f t="shared" si="15"/>
        <v>0</v>
      </c>
      <c r="D463" s="285"/>
    </row>
    <row r="464" spans="1:4" hidden="1">
      <c r="A464" s="25">
        <v>219</v>
      </c>
      <c r="B464" s="25" t="s">
        <v>942</v>
      </c>
      <c r="C464" s="398">
        <f t="shared" si="15"/>
        <v>0</v>
      </c>
      <c r="D464" s="285"/>
    </row>
    <row r="465" spans="1:4" hidden="1">
      <c r="A465" s="25">
        <v>220</v>
      </c>
      <c r="B465" s="25" t="s">
        <v>943</v>
      </c>
      <c r="C465" s="398">
        <f t="shared" si="15"/>
        <v>0</v>
      </c>
      <c r="D465" s="285"/>
    </row>
    <row r="466" spans="1:4" hidden="1">
      <c r="A466" s="25">
        <v>221</v>
      </c>
      <c r="B466" s="25" t="s">
        <v>944</v>
      </c>
      <c r="C466" s="398">
        <f t="shared" si="15"/>
        <v>0</v>
      </c>
      <c r="D466" s="285"/>
    </row>
    <row r="467" spans="1:4" hidden="1">
      <c r="A467" s="25">
        <v>222</v>
      </c>
      <c r="B467" s="25" t="s">
        <v>945</v>
      </c>
      <c r="C467" s="398">
        <f t="shared" si="15"/>
        <v>0</v>
      </c>
      <c r="D467" s="285"/>
    </row>
    <row r="468" spans="1:4" hidden="1">
      <c r="A468" s="25">
        <v>223</v>
      </c>
      <c r="B468" s="25" t="s">
        <v>946</v>
      </c>
      <c r="C468" s="398">
        <f t="shared" si="15"/>
        <v>0</v>
      </c>
      <c r="D468" s="285"/>
    </row>
    <row r="469" spans="1:4" hidden="1">
      <c r="A469" s="25">
        <v>224</v>
      </c>
      <c r="B469" s="25" t="s">
        <v>947</v>
      </c>
      <c r="C469" s="398">
        <f t="shared" si="15"/>
        <v>0</v>
      </c>
      <c r="D469" s="285"/>
    </row>
    <row r="470" spans="1:4" hidden="1">
      <c r="A470" s="25">
        <v>225</v>
      </c>
      <c r="B470" s="25" t="s">
        <v>948</v>
      </c>
      <c r="C470" s="398">
        <f t="shared" si="15"/>
        <v>0</v>
      </c>
      <c r="D470" s="285"/>
    </row>
    <row r="471" spans="1:4" hidden="1">
      <c r="A471" s="25">
        <v>226</v>
      </c>
      <c r="B471" s="25" t="s">
        <v>949</v>
      </c>
      <c r="C471" s="398">
        <f t="shared" si="15"/>
        <v>0</v>
      </c>
      <c r="D471" s="285"/>
    </row>
    <row r="472" spans="1:4" hidden="1">
      <c r="A472" s="25">
        <v>227</v>
      </c>
      <c r="B472" s="25" t="s">
        <v>950</v>
      </c>
      <c r="C472" s="398">
        <f t="shared" si="15"/>
        <v>4149221</v>
      </c>
      <c r="D472" s="285"/>
    </row>
    <row r="473" spans="1:4" hidden="1">
      <c r="A473" s="25">
        <v>228</v>
      </c>
      <c r="B473" s="25" t="s">
        <v>951</v>
      </c>
      <c r="C473" s="398">
        <f>SUMIF($F$4:$F$389,A473,$G$4:$G$389)</f>
        <v>10227075</v>
      </c>
      <c r="D473" s="285"/>
    </row>
    <row r="474" spans="1:4" hidden="1">
      <c r="A474" s="25">
        <v>300</v>
      </c>
      <c r="B474" s="25" t="s">
        <v>743</v>
      </c>
      <c r="C474" s="398">
        <f>SUBTOTAL(9,C475:C492)</f>
        <v>1157473</v>
      </c>
      <c r="D474" s="285">
        <f>C474/$C$436</f>
        <v>1.6310340932546578E-2</v>
      </c>
    </row>
    <row r="475" spans="1:4" hidden="1">
      <c r="A475" s="25">
        <v>301</v>
      </c>
      <c r="B475" s="25" t="s">
        <v>954</v>
      </c>
      <c r="C475" s="398">
        <f>SUMIF($H$4:$H$389,A475,$I$4:$I$389)</f>
        <v>0</v>
      </c>
      <c r="D475" s="285"/>
    </row>
    <row r="476" spans="1:4" hidden="1">
      <c r="A476" s="25">
        <v>302</v>
      </c>
      <c r="B476" s="25" t="s">
        <v>955</v>
      </c>
      <c r="C476" s="398">
        <f t="shared" ref="C476:C492" si="16">SUMIF($H$4:$H$389,A476,$I$4:$I$389)</f>
        <v>0</v>
      </c>
      <c r="D476" s="285"/>
    </row>
    <row r="477" spans="1:4" hidden="1">
      <c r="A477" s="25">
        <v>303</v>
      </c>
      <c r="B477" s="25" t="s">
        <v>956</v>
      </c>
      <c r="C477" s="398">
        <f t="shared" si="16"/>
        <v>0</v>
      </c>
      <c r="D477" s="285"/>
    </row>
    <row r="478" spans="1:4" hidden="1">
      <c r="A478" s="25">
        <v>304</v>
      </c>
      <c r="B478" s="25" t="s">
        <v>957</v>
      </c>
      <c r="C478" s="398">
        <f t="shared" si="16"/>
        <v>1157473</v>
      </c>
      <c r="D478" s="285"/>
    </row>
    <row r="479" spans="1:4" hidden="1">
      <c r="A479" s="25">
        <v>305</v>
      </c>
      <c r="B479" s="25" t="s">
        <v>958</v>
      </c>
      <c r="C479" s="398">
        <f t="shared" si="16"/>
        <v>0</v>
      </c>
      <c r="D479" s="285"/>
    </row>
    <row r="480" spans="1:4" hidden="1">
      <c r="A480" s="25">
        <v>306</v>
      </c>
      <c r="B480" s="25" t="s">
        <v>959</v>
      </c>
      <c r="C480" s="398">
        <f t="shared" si="16"/>
        <v>0</v>
      </c>
      <c r="D480" s="285"/>
    </row>
    <row r="481" spans="1:4" hidden="1">
      <c r="A481" s="25">
        <v>307</v>
      </c>
      <c r="B481" s="25" t="s">
        <v>960</v>
      </c>
      <c r="C481" s="398">
        <f t="shared" si="16"/>
        <v>0</v>
      </c>
      <c r="D481" s="285"/>
    </row>
    <row r="482" spans="1:4" hidden="1">
      <c r="A482" s="25">
        <v>308</v>
      </c>
      <c r="B482" s="25" t="s">
        <v>961</v>
      </c>
      <c r="C482" s="398">
        <f t="shared" si="16"/>
        <v>0</v>
      </c>
      <c r="D482" s="285"/>
    </row>
    <row r="483" spans="1:4" hidden="1">
      <c r="A483" s="25">
        <v>309</v>
      </c>
      <c r="B483" s="25" t="s">
        <v>962</v>
      </c>
      <c r="C483" s="398">
        <f t="shared" si="16"/>
        <v>0</v>
      </c>
      <c r="D483" s="285"/>
    </row>
    <row r="484" spans="1:4" hidden="1">
      <c r="A484" s="25">
        <v>310</v>
      </c>
      <c r="B484" s="25" t="s">
        <v>963</v>
      </c>
      <c r="C484" s="398">
        <f t="shared" si="16"/>
        <v>0</v>
      </c>
      <c r="D484" s="285"/>
    </row>
    <row r="485" spans="1:4" hidden="1">
      <c r="A485" s="25">
        <v>311</v>
      </c>
      <c r="B485" s="25" t="s">
        <v>964</v>
      </c>
      <c r="C485" s="398">
        <f t="shared" si="16"/>
        <v>0</v>
      </c>
      <c r="D485" s="285"/>
    </row>
    <row r="486" spans="1:4" hidden="1">
      <c r="A486" s="25">
        <v>312</v>
      </c>
      <c r="B486" s="25" t="s">
        <v>965</v>
      </c>
      <c r="C486" s="398">
        <f t="shared" si="16"/>
        <v>0</v>
      </c>
      <c r="D486" s="285"/>
    </row>
    <row r="487" spans="1:4" hidden="1">
      <c r="A487" s="25">
        <v>313</v>
      </c>
      <c r="B487" s="25" t="s">
        <v>966</v>
      </c>
      <c r="C487" s="398">
        <f t="shared" si="16"/>
        <v>0</v>
      </c>
      <c r="D487" s="285"/>
    </row>
    <row r="488" spans="1:4" hidden="1">
      <c r="A488" s="25">
        <v>314</v>
      </c>
      <c r="B488" s="25" t="s">
        <v>967</v>
      </c>
      <c r="C488" s="398">
        <f t="shared" si="16"/>
        <v>0</v>
      </c>
      <c r="D488" s="285"/>
    </row>
    <row r="489" spans="1:4" hidden="1">
      <c r="A489" s="25">
        <v>315</v>
      </c>
      <c r="B489" s="25" t="s">
        <v>968</v>
      </c>
      <c r="C489" s="398">
        <f t="shared" si="16"/>
        <v>0</v>
      </c>
      <c r="D489" s="285"/>
    </row>
    <row r="490" spans="1:4" hidden="1">
      <c r="A490" s="25">
        <v>316</v>
      </c>
      <c r="B490" s="25" t="s">
        <v>969</v>
      </c>
      <c r="C490" s="398">
        <f t="shared" si="16"/>
        <v>0</v>
      </c>
      <c r="D490" s="285"/>
    </row>
    <row r="491" spans="1:4" hidden="1">
      <c r="A491" s="25">
        <v>317</v>
      </c>
      <c r="B491" s="25" t="s">
        <v>970</v>
      </c>
      <c r="C491" s="398">
        <f t="shared" si="16"/>
        <v>0</v>
      </c>
      <c r="D491" s="285"/>
    </row>
    <row r="492" spans="1:4" hidden="1">
      <c r="A492" s="25">
        <v>399</v>
      </c>
      <c r="B492" s="25" t="s">
        <v>971</v>
      </c>
      <c r="C492" s="398">
        <f t="shared" si="16"/>
        <v>0</v>
      </c>
      <c r="D492" s="285"/>
    </row>
    <row r="493" spans="1:4" hidden="1">
      <c r="A493" s="25">
        <v>400</v>
      </c>
      <c r="B493" s="25" t="s">
        <v>744</v>
      </c>
      <c r="C493" s="398">
        <f>SUBTOTAL(9,C494:C501)</f>
        <v>1450000</v>
      </c>
      <c r="D493" s="285">
        <f>C493/$C$436</f>
        <v>2.0432437173214874E-2</v>
      </c>
    </row>
    <row r="494" spans="1:4" hidden="1">
      <c r="A494" s="25">
        <v>401</v>
      </c>
      <c r="B494" s="25" t="s">
        <v>1145</v>
      </c>
      <c r="C494" s="398">
        <f>SUMIF($J$4:$J$389,A494,$K$4:$K$389)</f>
        <v>1450000</v>
      </c>
      <c r="D494" s="285"/>
    </row>
    <row r="495" spans="1:4" hidden="1">
      <c r="A495" s="25">
        <v>402</v>
      </c>
      <c r="B495" s="25" t="s">
        <v>1146</v>
      </c>
      <c r="C495" s="398">
        <f t="shared" ref="C495:C501" si="17">SUMIF($J$4:$J$389,A495,$K$4:$K$389)</f>
        <v>0</v>
      </c>
      <c r="D495" s="285"/>
    </row>
    <row r="496" spans="1:4" hidden="1">
      <c r="A496" s="25">
        <v>403</v>
      </c>
      <c r="B496" s="25" t="s">
        <v>1147</v>
      </c>
      <c r="C496" s="398">
        <f t="shared" si="17"/>
        <v>0</v>
      </c>
      <c r="D496" s="285"/>
    </row>
    <row r="497" spans="1:4" hidden="1">
      <c r="A497" s="25">
        <v>404</v>
      </c>
      <c r="B497" s="25" t="s">
        <v>1148</v>
      </c>
      <c r="C497" s="398">
        <f t="shared" si="17"/>
        <v>0</v>
      </c>
      <c r="D497" s="285"/>
    </row>
    <row r="498" spans="1:4" hidden="1">
      <c r="A498" s="25">
        <v>405</v>
      </c>
      <c r="B498" s="25" t="s">
        <v>1149</v>
      </c>
      <c r="C498" s="398">
        <f t="shared" si="17"/>
        <v>0</v>
      </c>
      <c r="D498" s="285"/>
    </row>
    <row r="499" spans="1:4" hidden="1">
      <c r="A499" s="25">
        <v>406</v>
      </c>
      <c r="B499" s="25" t="s">
        <v>1150</v>
      </c>
      <c r="C499" s="398">
        <f t="shared" si="17"/>
        <v>0</v>
      </c>
      <c r="D499" s="285"/>
    </row>
    <row r="500" spans="1:4" hidden="1">
      <c r="A500" s="25">
        <v>407</v>
      </c>
      <c r="B500" s="25" t="s">
        <v>1151</v>
      </c>
      <c r="C500" s="398">
        <f t="shared" si="17"/>
        <v>0</v>
      </c>
      <c r="D500" s="285"/>
    </row>
    <row r="501" spans="1:4" hidden="1">
      <c r="A501" s="25">
        <v>499</v>
      </c>
      <c r="B501" s="25" t="s">
        <v>1152</v>
      </c>
      <c r="C501" s="398">
        <f t="shared" si="17"/>
        <v>0</v>
      </c>
      <c r="D501" s="285"/>
    </row>
    <row r="502" spans="1:4" hidden="1">
      <c r="A502" s="25">
        <v>500</v>
      </c>
      <c r="B502" s="25" t="s">
        <v>745</v>
      </c>
      <c r="C502" s="398">
        <f>SUBTOTAL(9,C503:C506)</f>
        <v>0</v>
      </c>
      <c r="D502" s="285">
        <f>C502/$C$436</f>
        <v>0</v>
      </c>
    </row>
    <row r="503" spans="1:4" hidden="1">
      <c r="A503" s="25">
        <v>501</v>
      </c>
      <c r="B503" s="25" t="s">
        <v>747</v>
      </c>
      <c r="C503" s="398">
        <f>SUMIF($L$4:$L$389,A503,$M$4:$M$389)</f>
        <v>0</v>
      </c>
      <c r="D503" s="285"/>
    </row>
    <row r="504" spans="1:4" hidden="1">
      <c r="A504" s="25">
        <v>502</v>
      </c>
      <c r="B504" s="25" t="s">
        <v>746</v>
      </c>
      <c r="C504" s="398">
        <f t="shared" ref="C504:C506" si="18">SUMIF($L$4:$L$389,A504,$M$4:$M$389)</f>
        <v>0</v>
      </c>
      <c r="D504" s="285"/>
    </row>
    <row r="505" spans="1:4" hidden="1">
      <c r="A505" s="25">
        <v>503</v>
      </c>
      <c r="B505" s="25" t="s">
        <v>748</v>
      </c>
      <c r="C505" s="398">
        <f t="shared" si="18"/>
        <v>0</v>
      </c>
      <c r="D505" s="285"/>
    </row>
    <row r="506" spans="1:4" hidden="1">
      <c r="A506" s="25">
        <v>599</v>
      </c>
      <c r="B506" s="25" t="s">
        <v>976</v>
      </c>
      <c r="C506" s="398">
        <f t="shared" si="18"/>
        <v>0</v>
      </c>
      <c r="D506" s="285"/>
    </row>
    <row r="507" spans="1:4" hidden="1">
      <c r="A507" s="25">
        <v>900</v>
      </c>
      <c r="B507" s="25" t="s">
        <v>749</v>
      </c>
      <c r="C507" s="398">
        <f>SUM(C508:C512)</f>
        <v>7789912</v>
      </c>
      <c r="D507" s="285">
        <f>C507/$C$436</f>
        <v>0.10977026725853284</v>
      </c>
    </row>
    <row r="508" spans="1:4" hidden="1">
      <c r="A508" s="25">
        <v>901</v>
      </c>
      <c r="B508" s="25" t="s">
        <v>972</v>
      </c>
      <c r="C508" s="398">
        <f>SUMIF($N$4:$N$389,A508,$O$4:$O$389)</f>
        <v>0</v>
      </c>
      <c r="D508" s="285"/>
    </row>
    <row r="509" spans="1:4" hidden="1">
      <c r="A509" s="25">
        <v>902</v>
      </c>
      <c r="B509" s="25" t="s">
        <v>973</v>
      </c>
      <c r="C509" s="398">
        <f t="shared" ref="C509:C512" si="19">SUMIF($N$4:$N$389,A509,$O$4:$O$389)</f>
        <v>0</v>
      </c>
      <c r="D509" s="285"/>
    </row>
    <row r="510" spans="1:4" hidden="1">
      <c r="A510" s="25">
        <v>903</v>
      </c>
      <c r="B510" s="25" t="s">
        <v>974</v>
      </c>
      <c r="C510" s="398">
        <f t="shared" si="19"/>
        <v>0</v>
      </c>
      <c r="D510" s="285"/>
    </row>
    <row r="511" spans="1:4" hidden="1">
      <c r="A511" s="25">
        <v>904</v>
      </c>
      <c r="B511" s="25" t="s">
        <v>975</v>
      </c>
      <c r="C511" s="398">
        <f t="shared" si="19"/>
        <v>0</v>
      </c>
      <c r="D511" s="285"/>
    </row>
    <row r="512" spans="1:4" hidden="1">
      <c r="A512" s="25">
        <v>999</v>
      </c>
      <c r="B512" s="25" t="s">
        <v>742</v>
      </c>
      <c r="C512" s="398">
        <f t="shared" si="19"/>
        <v>7789912</v>
      </c>
      <c r="D512" s="285"/>
    </row>
    <row r="513" spans="1:4" hidden="1">
      <c r="C513" s="398"/>
      <c r="D513" s="285"/>
    </row>
    <row r="514" spans="1:4" hidden="1">
      <c r="B514" s="25" t="s">
        <v>1314</v>
      </c>
      <c r="C514" s="398">
        <f>SUBTOTAL(9,C515:C517)</f>
        <v>60884764</v>
      </c>
      <c r="D514" s="285"/>
    </row>
    <row r="515" spans="1:4" hidden="1">
      <c r="A515" s="25">
        <v>1</v>
      </c>
      <c r="B515" s="25" t="s">
        <v>1315</v>
      </c>
      <c r="C515" s="398">
        <f>SUMIF($C$4:$C$389,A515,$P$4:$P$389)</f>
        <v>41685019</v>
      </c>
      <c r="D515" s="285">
        <f>C515/$C$514</f>
        <v>0.68465435786200957</v>
      </c>
    </row>
    <row r="516" spans="1:4" hidden="1">
      <c r="A516" s="25">
        <v>2</v>
      </c>
      <c r="B516" s="25" t="s">
        <v>1316</v>
      </c>
      <c r="C516" s="398">
        <f t="shared" ref="C516:C517" si="20">SUMIF($C$4:$C$389,A516,$P$4:$P$389)</f>
        <v>19199745</v>
      </c>
      <c r="D516" s="285">
        <f>C516/$C$514</f>
        <v>0.31534564213799038</v>
      </c>
    </row>
    <row r="517" spans="1:4" hidden="1">
      <c r="A517" s="25">
        <v>3</v>
      </c>
      <c r="B517" s="25" t="s">
        <v>1317</v>
      </c>
      <c r="C517" s="398">
        <f t="shared" si="20"/>
        <v>0</v>
      </c>
      <c r="D517" s="285">
        <f>C517/$C$514</f>
        <v>0</v>
      </c>
    </row>
  </sheetData>
  <sheetProtection password="CC49" sheet="1" objects="1" scenarios="1"/>
  <mergeCells count="22">
    <mergeCell ref="N421:O421"/>
    <mergeCell ref="D421:E421"/>
    <mergeCell ref="B1:B3"/>
    <mergeCell ref="C1:C3"/>
    <mergeCell ref="F421:G421"/>
    <mergeCell ref="H421:I421"/>
    <mergeCell ref="J421:K421"/>
    <mergeCell ref="L421:M421"/>
    <mergeCell ref="N3:O3"/>
    <mergeCell ref="P1:P3"/>
    <mergeCell ref="A1:A3"/>
    <mergeCell ref="D3:E3"/>
    <mergeCell ref="F3:G3"/>
    <mergeCell ref="H3:I3"/>
    <mergeCell ref="J3:K3"/>
    <mergeCell ref="L3:M3"/>
    <mergeCell ref="D1:E1"/>
    <mergeCell ref="N1:O1"/>
    <mergeCell ref="L1:M1"/>
    <mergeCell ref="J1:K1"/>
    <mergeCell ref="H1:I1"/>
    <mergeCell ref="F1:G1"/>
  </mergeCells>
  <conditionalFormatting sqref="D7:E7">
    <cfRule type="containsBlanks" dxfId="1997" priority="1964">
      <formula>LEN(TRIM(D7))=0</formula>
    </cfRule>
  </conditionalFormatting>
  <conditionalFormatting sqref="D9:E10">
    <cfRule type="containsBlanks" dxfId="1996" priority="1963">
      <formula>LEN(TRIM(D9))=0</formula>
    </cfRule>
  </conditionalFormatting>
  <conditionalFormatting sqref="D12:E14">
    <cfRule type="containsBlanks" dxfId="1995" priority="1962">
      <formula>LEN(TRIM(D12))=0</formula>
    </cfRule>
  </conditionalFormatting>
  <conditionalFormatting sqref="D17:E20">
    <cfRule type="containsBlanks" dxfId="1994" priority="1961">
      <formula>LEN(TRIM(D17))=0</formula>
    </cfRule>
  </conditionalFormatting>
  <conditionalFormatting sqref="D23:E23">
    <cfRule type="containsBlanks" dxfId="1993" priority="1960">
      <formula>LEN(TRIM(D23))=0</formula>
    </cfRule>
  </conditionalFormatting>
  <conditionalFormatting sqref="D26:E29">
    <cfRule type="containsBlanks" dxfId="1992" priority="1959">
      <formula>LEN(TRIM(D26))=0</formula>
    </cfRule>
  </conditionalFormatting>
  <conditionalFormatting sqref="D31:E34">
    <cfRule type="containsBlanks" dxfId="1991" priority="1958">
      <formula>LEN(TRIM(D31))=0</formula>
    </cfRule>
  </conditionalFormatting>
  <conditionalFormatting sqref="D36:E36">
    <cfRule type="containsBlanks" dxfId="1990" priority="1957">
      <formula>LEN(TRIM(D36))=0</formula>
    </cfRule>
  </conditionalFormatting>
  <conditionalFormatting sqref="D38:E38">
    <cfRule type="containsBlanks" dxfId="1989" priority="1956">
      <formula>LEN(TRIM(D38))=0</formula>
    </cfRule>
  </conditionalFormatting>
  <conditionalFormatting sqref="D40:E41">
    <cfRule type="containsBlanks" dxfId="1988" priority="1955">
      <formula>LEN(TRIM(D40))=0</formula>
    </cfRule>
  </conditionalFormatting>
  <conditionalFormatting sqref="D47:E54">
    <cfRule type="containsBlanks" dxfId="1987" priority="1954">
      <formula>LEN(TRIM(D47))=0</formula>
    </cfRule>
  </conditionalFormatting>
  <conditionalFormatting sqref="D56:E58">
    <cfRule type="containsBlanks" dxfId="1986" priority="1953">
      <formula>LEN(TRIM(D56))=0</formula>
    </cfRule>
  </conditionalFormatting>
  <conditionalFormatting sqref="D60:E66">
    <cfRule type="containsBlanks" dxfId="1985" priority="1952">
      <formula>LEN(TRIM(D60))=0</formula>
    </cfRule>
  </conditionalFormatting>
  <conditionalFormatting sqref="D68:E68">
    <cfRule type="containsBlanks" dxfId="1984" priority="1951">
      <formula>LEN(TRIM(D68))=0</formula>
    </cfRule>
  </conditionalFormatting>
  <conditionalFormatting sqref="D70:E78">
    <cfRule type="containsBlanks" dxfId="1983" priority="1950">
      <formula>LEN(TRIM(D70))=0</formula>
    </cfRule>
  </conditionalFormatting>
  <conditionalFormatting sqref="D80:E86">
    <cfRule type="containsBlanks" dxfId="1982" priority="1949">
      <formula>LEN(TRIM(D80))=0</formula>
    </cfRule>
  </conditionalFormatting>
  <conditionalFormatting sqref="D88:E88">
    <cfRule type="containsBlanks" dxfId="1981" priority="1948">
      <formula>LEN(TRIM(D88))=0</formula>
    </cfRule>
  </conditionalFormatting>
  <conditionalFormatting sqref="D91:E95">
    <cfRule type="containsBlanks" dxfId="1980" priority="1947">
      <formula>LEN(TRIM(D91))=0</formula>
    </cfRule>
  </conditionalFormatting>
  <conditionalFormatting sqref="D97:E99">
    <cfRule type="containsBlanks" dxfId="1979" priority="1946">
      <formula>LEN(TRIM(D97))=0</formula>
    </cfRule>
  </conditionalFormatting>
  <conditionalFormatting sqref="D101:E109">
    <cfRule type="containsBlanks" dxfId="1978" priority="1945">
      <formula>LEN(TRIM(D101))=0</formula>
    </cfRule>
  </conditionalFormatting>
  <conditionalFormatting sqref="D112:E119">
    <cfRule type="containsBlanks" dxfId="1977" priority="1944">
      <formula>LEN(TRIM(D112))=0</formula>
    </cfRule>
  </conditionalFormatting>
  <conditionalFormatting sqref="D120:E120">
    <cfRule type="containsBlanks" dxfId="1976" priority="1943">
      <formula>LEN(TRIM(D120))=0</formula>
    </cfRule>
  </conditionalFormatting>
  <conditionalFormatting sqref="D122:E128">
    <cfRule type="containsBlanks" dxfId="1975" priority="1942">
      <formula>LEN(TRIM(D122))=0</formula>
    </cfRule>
  </conditionalFormatting>
  <conditionalFormatting sqref="D129:E130">
    <cfRule type="containsBlanks" dxfId="1974" priority="1941">
      <formula>LEN(TRIM(D129))=0</formula>
    </cfRule>
  </conditionalFormatting>
  <conditionalFormatting sqref="D132:E140">
    <cfRule type="containsBlanks" dxfId="1973" priority="1940">
      <formula>LEN(TRIM(D132))=0</formula>
    </cfRule>
  </conditionalFormatting>
  <conditionalFormatting sqref="D142:E150">
    <cfRule type="containsBlanks" dxfId="1972" priority="1939">
      <formula>LEN(TRIM(D142))=0</formula>
    </cfRule>
  </conditionalFormatting>
  <conditionalFormatting sqref="D152:E160">
    <cfRule type="containsBlanks" dxfId="1971" priority="1938">
      <formula>LEN(TRIM(D152))=0</formula>
    </cfRule>
  </conditionalFormatting>
  <conditionalFormatting sqref="D162:E168">
    <cfRule type="containsBlanks" dxfId="1970" priority="1937">
      <formula>LEN(TRIM(D162))=0</formula>
    </cfRule>
  </conditionalFormatting>
  <conditionalFormatting sqref="D170:E178">
    <cfRule type="containsBlanks" dxfId="1969" priority="1936">
      <formula>LEN(TRIM(D170))=0</formula>
    </cfRule>
  </conditionalFormatting>
  <conditionalFormatting sqref="D180:E184">
    <cfRule type="containsBlanks" dxfId="1968" priority="1935">
      <formula>LEN(TRIM(D180))=0</formula>
    </cfRule>
  </conditionalFormatting>
  <conditionalFormatting sqref="D186:E192">
    <cfRule type="containsBlanks" dxfId="1967" priority="1934">
      <formula>LEN(TRIM(D186))=0</formula>
    </cfRule>
  </conditionalFormatting>
  <conditionalFormatting sqref="D211:E214">
    <cfRule type="containsBlanks" dxfId="1966" priority="1933">
      <formula>LEN(TRIM(D211))=0</formula>
    </cfRule>
  </conditionalFormatting>
  <conditionalFormatting sqref="D216:E216">
    <cfRule type="containsBlanks" dxfId="1965" priority="1932">
      <formula>LEN(TRIM(D216))=0</formula>
    </cfRule>
  </conditionalFormatting>
  <conditionalFormatting sqref="D219:E226">
    <cfRule type="containsBlanks" dxfId="1964" priority="1931">
      <formula>LEN(TRIM(D219))=0</formula>
    </cfRule>
  </conditionalFormatting>
  <conditionalFormatting sqref="D228:E229">
    <cfRule type="containsBlanks" dxfId="1963" priority="1930">
      <formula>LEN(TRIM(D228))=0</formula>
    </cfRule>
  </conditionalFormatting>
  <conditionalFormatting sqref="D243:E248">
    <cfRule type="containsBlanks" dxfId="1962" priority="1929">
      <formula>LEN(TRIM(D243))=0</formula>
    </cfRule>
  </conditionalFormatting>
  <conditionalFormatting sqref="D250:E253">
    <cfRule type="containsBlanks" dxfId="1961" priority="1928">
      <formula>LEN(TRIM(D250))=0</formula>
    </cfRule>
  </conditionalFormatting>
  <conditionalFormatting sqref="D255:E256">
    <cfRule type="containsBlanks" dxfId="1960" priority="1927">
      <formula>LEN(TRIM(D255))=0</formula>
    </cfRule>
  </conditionalFormatting>
  <conditionalFormatting sqref="D258:E263">
    <cfRule type="containsBlanks" dxfId="1959" priority="1926">
      <formula>LEN(TRIM(D258))=0</formula>
    </cfRule>
  </conditionalFormatting>
  <conditionalFormatting sqref="D265:E265">
    <cfRule type="containsBlanks" dxfId="1958" priority="1925">
      <formula>LEN(TRIM(D265))=0</formula>
    </cfRule>
  </conditionalFormatting>
  <conditionalFormatting sqref="D267:E274">
    <cfRule type="containsBlanks" dxfId="1957" priority="1924">
      <formula>LEN(TRIM(D267))=0</formula>
    </cfRule>
  </conditionalFormatting>
  <conditionalFormatting sqref="D276:E284">
    <cfRule type="containsBlanks" dxfId="1956" priority="1923">
      <formula>LEN(TRIM(D276))=0</formula>
    </cfRule>
  </conditionalFormatting>
  <conditionalFormatting sqref="D286:E289">
    <cfRule type="containsBlanks" dxfId="1955" priority="1922">
      <formula>LEN(TRIM(D286))=0</formula>
    </cfRule>
  </conditionalFormatting>
  <conditionalFormatting sqref="D291:E299">
    <cfRule type="containsBlanks" dxfId="1954" priority="1921">
      <formula>LEN(TRIM(D291))=0</formula>
    </cfRule>
  </conditionalFormatting>
  <conditionalFormatting sqref="D302:E309">
    <cfRule type="containsBlanks" dxfId="1953" priority="1920">
      <formula>LEN(TRIM(D302))=0</formula>
    </cfRule>
  </conditionalFormatting>
  <conditionalFormatting sqref="D311:E318">
    <cfRule type="containsBlanks" dxfId="1952" priority="1919">
      <formula>LEN(TRIM(D311))=0</formula>
    </cfRule>
  </conditionalFormatting>
  <conditionalFormatting sqref="D320:E321">
    <cfRule type="containsBlanks" dxfId="1951" priority="1918">
      <formula>LEN(TRIM(D320))=0</formula>
    </cfRule>
  </conditionalFormatting>
  <conditionalFormatting sqref="D324:E325">
    <cfRule type="containsBlanks" dxfId="1950" priority="1917">
      <formula>LEN(TRIM(D324))=0</formula>
    </cfRule>
  </conditionalFormatting>
  <conditionalFormatting sqref="D327:E335">
    <cfRule type="containsBlanks" dxfId="1949" priority="1916">
      <formula>LEN(TRIM(D327))=0</formula>
    </cfRule>
  </conditionalFormatting>
  <conditionalFormatting sqref="D337:E342">
    <cfRule type="containsBlanks" dxfId="1948" priority="1915">
      <formula>LEN(TRIM(D337))=0</formula>
    </cfRule>
  </conditionalFormatting>
  <conditionalFormatting sqref="D357:E358">
    <cfRule type="containsBlanks" dxfId="1947" priority="1914">
      <formula>LEN(TRIM(D357))=0</formula>
    </cfRule>
  </conditionalFormatting>
  <conditionalFormatting sqref="D361:E362">
    <cfRule type="containsBlanks" dxfId="1946" priority="1913">
      <formula>LEN(TRIM(D361))=0</formula>
    </cfRule>
  </conditionalFormatting>
  <conditionalFormatting sqref="D367:E369">
    <cfRule type="containsBlanks" dxfId="1945" priority="1912">
      <formula>LEN(TRIM(D367))=0</formula>
    </cfRule>
  </conditionalFormatting>
  <conditionalFormatting sqref="D390:E391">
    <cfRule type="containsBlanks" dxfId="1944" priority="1911">
      <formula>LEN(TRIM(D390))=0</formula>
    </cfRule>
  </conditionalFormatting>
  <conditionalFormatting sqref="D399:E400">
    <cfRule type="containsBlanks" dxfId="1943" priority="1910">
      <formula>LEN(TRIM(D399))=0</formula>
    </cfRule>
  </conditionalFormatting>
  <conditionalFormatting sqref="D408:E408">
    <cfRule type="containsBlanks" dxfId="1942" priority="1909">
      <formula>LEN(TRIM(D408))=0</formula>
    </cfRule>
  </conditionalFormatting>
  <conditionalFormatting sqref="D411:E411">
    <cfRule type="containsBlanks" dxfId="1941" priority="1908">
      <formula>LEN(TRIM(D411))=0</formula>
    </cfRule>
  </conditionalFormatting>
  <conditionalFormatting sqref="D414:E414">
    <cfRule type="containsBlanks" dxfId="1940" priority="1907">
      <formula>LEN(TRIM(D414))=0</formula>
    </cfRule>
  </conditionalFormatting>
  <conditionalFormatting sqref="D420:E420">
    <cfRule type="containsBlanks" dxfId="1939" priority="1906">
      <formula>LEN(TRIM(D420))=0</formula>
    </cfRule>
  </conditionalFormatting>
  <conditionalFormatting sqref="F9:G9">
    <cfRule type="containsBlanks" dxfId="1938" priority="1905">
      <formula>LEN(TRIM(F9))=0</formula>
    </cfRule>
  </conditionalFormatting>
  <conditionalFormatting sqref="F12:G13">
    <cfRule type="containsBlanks" dxfId="1937" priority="1904">
      <formula>LEN(TRIM(F12))=0</formula>
    </cfRule>
  </conditionalFormatting>
  <conditionalFormatting sqref="F18:G20">
    <cfRule type="containsBlanks" dxfId="1936" priority="1903">
      <formula>LEN(TRIM(F18))=0</formula>
    </cfRule>
  </conditionalFormatting>
  <conditionalFormatting sqref="F23:G23">
    <cfRule type="containsBlanks" dxfId="1935" priority="1902">
      <formula>LEN(TRIM(F23))=0</formula>
    </cfRule>
  </conditionalFormatting>
  <conditionalFormatting sqref="F26:G28">
    <cfRule type="containsBlanks" dxfId="1934" priority="1901">
      <formula>LEN(TRIM(F26))=0</formula>
    </cfRule>
  </conditionalFormatting>
  <conditionalFormatting sqref="F29:G29">
    <cfRule type="containsBlanks" dxfId="1933" priority="1900">
      <formula>LEN(TRIM(F29))=0</formula>
    </cfRule>
  </conditionalFormatting>
  <conditionalFormatting sqref="F31:G34">
    <cfRule type="containsBlanks" dxfId="1932" priority="1899">
      <formula>LEN(TRIM(F31))=0</formula>
    </cfRule>
  </conditionalFormatting>
  <conditionalFormatting sqref="F36:G36">
    <cfRule type="containsBlanks" dxfId="1931" priority="1898">
      <formula>LEN(TRIM(F36))=0</formula>
    </cfRule>
  </conditionalFormatting>
  <conditionalFormatting sqref="F38:G38">
    <cfRule type="containsBlanks" dxfId="1930" priority="1897">
      <formula>LEN(TRIM(F38))=0</formula>
    </cfRule>
  </conditionalFormatting>
  <conditionalFormatting sqref="F40:G41">
    <cfRule type="containsBlanks" dxfId="1929" priority="1896">
      <formula>LEN(TRIM(F40))=0</formula>
    </cfRule>
  </conditionalFormatting>
  <conditionalFormatting sqref="F47:G54">
    <cfRule type="containsBlanks" dxfId="1928" priority="1895">
      <formula>LEN(TRIM(F47))=0</formula>
    </cfRule>
  </conditionalFormatting>
  <conditionalFormatting sqref="F56:G58">
    <cfRule type="containsBlanks" dxfId="1927" priority="1894">
      <formula>LEN(TRIM(F56))=0</formula>
    </cfRule>
  </conditionalFormatting>
  <conditionalFormatting sqref="F60:G66">
    <cfRule type="containsBlanks" dxfId="1926" priority="1893">
      <formula>LEN(TRIM(F60))=0</formula>
    </cfRule>
  </conditionalFormatting>
  <conditionalFormatting sqref="F68:G68">
    <cfRule type="containsBlanks" dxfId="1925" priority="1892">
      <formula>LEN(TRIM(F68))=0</formula>
    </cfRule>
  </conditionalFormatting>
  <conditionalFormatting sqref="F70:G78">
    <cfRule type="containsBlanks" dxfId="1924" priority="1891">
      <formula>LEN(TRIM(F70))=0</formula>
    </cfRule>
  </conditionalFormatting>
  <conditionalFormatting sqref="F80:G86">
    <cfRule type="containsBlanks" dxfId="1923" priority="1890">
      <formula>LEN(TRIM(F80))=0</formula>
    </cfRule>
  </conditionalFormatting>
  <conditionalFormatting sqref="F88:G88">
    <cfRule type="containsBlanks" dxfId="1922" priority="1889">
      <formula>LEN(TRIM(F88))=0</formula>
    </cfRule>
  </conditionalFormatting>
  <conditionalFormatting sqref="F91:G95">
    <cfRule type="containsBlanks" dxfId="1921" priority="1888">
      <formula>LEN(TRIM(F91))=0</formula>
    </cfRule>
  </conditionalFormatting>
  <conditionalFormatting sqref="F97:G99">
    <cfRule type="containsBlanks" dxfId="1920" priority="1887">
      <formula>LEN(TRIM(F97))=0</formula>
    </cfRule>
  </conditionalFormatting>
  <conditionalFormatting sqref="F101:G109">
    <cfRule type="containsBlanks" dxfId="1919" priority="1886">
      <formula>LEN(TRIM(F101))=0</formula>
    </cfRule>
  </conditionalFormatting>
  <conditionalFormatting sqref="F112:G120">
    <cfRule type="containsBlanks" dxfId="1918" priority="1885">
      <formula>LEN(TRIM(F112))=0</formula>
    </cfRule>
  </conditionalFormatting>
  <conditionalFormatting sqref="F122:G124">
    <cfRule type="containsBlanks" dxfId="1917" priority="1884">
      <formula>LEN(TRIM(F122))=0</formula>
    </cfRule>
  </conditionalFormatting>
  <conditionalFormatting sqref="F125:G130">
    <cfRule type="containsBlanks" dxfId="1916" priority="1883">
      <formula>LEN(TRIM(F125))=0</formula>
    </cfRule>
  </conditionalFormatting>
  <conditionalFormatting sqref="F132:G140">
    <cfRule type="containsBlanks" dxfId="1915" priority="1882">
      <formula>LEN(TRIM(F132))=0</formula>
    </cfRule>
  </conditionalFormatting>
  <conditionalFormatting sqref="F142:G148">
    <cfRule type="containsBlanks" dxfId="1914" priority="1881">
      <formula>LEN(TRIM(F142))=0</formula>
    </cfRule>
  </conditionalFormatting>
  <conditionalFormatting sqref="F149:G150">
    <cfRule type="containsBlanks" dxfId="1913" priority="1880">
      <formula>LEN(TRIM(F149))=0</formula>
    </cfRule>
  </conditionalFormatting>
  <conditionalFormatting sqref="F152:G160">
    <cfRule type="containsBlanks" dxfId="1912" priority="1879">
      <formula>LEN(TRIM(F152))=0</formula>
    </cfRule>
  </conditionalFormatting>
  <conditionalFormatting sqref="F162:G168">
    <cfRule type="containsBlanks" dxfId="1911" priority="1878">
      <formula>LEN(TRIM(F162))=0</formula>
    </cfRule>
  </conditionalFormatting>
  <conditionalFormatting sqref="F170:G172">
    <cfRule type="containsBlanks" dxfId="1910" priority="1877">
      <formula>LEN(TRIM(F170))=0</formula>
    </cfRule>
  </conditionalFormatting>
  <conditionalFormatting sqref="F173:G178">
    <cfRule type="containsBlanks" dxfId="1909" priority="1876">
      <formula>LEN(TRIM(F173))=0</formula>
    </cfRule>
  </conditionalFormatting>
  <conditionalFormatting sqref="F180:G184">
    <cfRule type="containsBlanks" dxfId="1908" priority="1875">
      <formula>LEN(TRIM(F180))=0</formula>
    </cfRule>
  </conditionalFormatting>
  <conditionalFormatting sqref="F186:G192">
    <cfRule type="containsBlanks" dxfId="1907" priority="1874">
      <formula>LEN(TRIM(F186))=0</formula>
    </cfRule>
  </conditionalFormatting>
  <conditionalFormatting sqref="F219:G220">
    <cfRule type="containsBlanks" dxfId="1906" priority="1873">
      <formula>LEN(TRIM(F219))=0</formula>
    </cfRule>
  </conditionalFormatting>
  <conditionalFormatting sqref="F221:G226">
    <cfRule type="containsBlanks" dxfId="1905" priority="1872">
      <formula>LEN(TRIM(F221))=0</formula>
    </cfRule>
  </conditionalFormatting>
  <conditionalFormatting sqref="F243:G244">
    <cfRule type="containsBlanks" dxfId="1904" priority="1871">
      <formula>LEN(TRIM(F243))=0</formula>
    </cfRule>
  </conditionalFormatting>
  <conditionalFormatting sqref="F245:G248">
    <cfRule type="containsBlanks" dxfId="1903" priority="1870">
      <formula>LEN(TRIM(F245))=0</formula>
    </cfRule>
  </conditionalFormatting>
  <conditionalFormatting sqref="F250:G253">
    <cfRule type="containsBlanks" dxfId="1902" priority="1869">
      <formula>LEN(TRIM(F250))=0</formula>
    </cfRule>
  </conditionalFormatting>
  <conditionalFormatting sqref="F255:G256">
    <cfRule type="containsBlanks" dxfId="1901" priority="1868">
      <formula>LEN(TRIM(F255))=0</formula>
    </cfRule>
  </conditionalFormatting>
  <conditionalFormatting sqref="F258:G263">
    <cfRule type="containsBlanks" dxfId="1900" priority="1867">
      <formula>LEN(TRIM(F258))=0</formula>
    </cfRule>
  </conditionalFormatting>
  <conditionalFormatting sqref="F265:G265">
    <cfRule type="containsBlanks" dxfId="1899" priority="1866">
      <formula>LEN(TRIM(F265))=0</formula>
    </cfRule>
  </conditionalFormatting>
  <conditionalFormatting sqref="F267:G268">
    <cfRule type="containsBlanks" dxfId="1898" priority="1865">
      <formula>LEN(TRIM(F267))=0</formula>
    </cfRule>
  </conditionalFormatting>
  <conditionalFormatting sqref="F269:G274">
    <cfRule type="containsBlanks" dxfId="1897" priority="1864">
      <formula>LEN(TRIM(F269))=0</formula>
    </cfRule>
  </conditionalFormatting>
  <conditionalFormatting sqref="F286:G289">
    <cfRule type="containsBlanks" dxfId="1896" priority="1863">
      <formula>LEN(TRIM(F286))=0</formula>
    </cfRule>
  </conditionalFormatting>
  <conditionalFormatting sqref="F291:G292">
    <cfRule type="containsBlanks" dxfId="1895" priority="1862">
      <formula>LEN(TRIM(F291))=0</formula>
    </cfRule>
  </conditionalFormatting>
  <conditionalFormatting sqref="F293:G299">
    <cfRule type="containsBlanks" dxfId="1894" priority="1861">
      <formula>LEN(TRIM(F293))=0</formula>
    </cfRule>
  </conditionalFormatting>
  <conditionalFormatting sqref="F302:G309">
    <cfRule type="containsBlanks" dxfId="1893" priority="1860">
      <formula>LEN(TRIM(F302))=0</formula>
    </cfRule>
  </conditionalFormatting>
  <conditionalFormatting sqref="F311:G316">
    <cfRule type="containsBlanks" dxfId="1892" priority="1859">
      <formula>LEN(TRIM(F311))=0</formula>
    </cfRule>
  </conditionalFormatting>
  <conditionalFormatting sqref="F317:G318">
    <cfRule type="containsBlanks" dxfId="1891" priority="1858">
      <formula>LEN(TRIM(F317))=0</formula>
    </cfRule>
  </conditionalFormatting>
  <conditionalFormatting sqref="F320:G321">
    <cfRule type="containsBlanks" dxfId="1890" priority="1857">
      <formula>LEN(TRIM(F320))=0</formula>
    </cfRule>
  </conditionalFormatting>
  <conditionalFormatting sqref="F367:G369">
    <cfRule type="containsBlanks" dxfId="1889" priority="1856">
      <formula>LEN(TRIM(F367))=0</formula>
    </cfRule>
  </conditionalFormatting>
  <conditionalFormatting sqref="F390:G391">
    <cfRule type="containsBlanks" dxfId="1888" priority="1855">
      <formula>LEN(TRIM(F390))=0</formula>
    </cfRule>
  </conditionalFormatting>
  <conditionalFormatting sqref="F399:G400">
    <cfRule type="containsBlanks" dxfId="1887" priority="1854">
      <formula>LEN(TRIM(F399))=0</formula>
    </cfRule>
  </conditionalFormatting>
  <conditionalFormatting sqref="F408:G408">
    <cfRule type="containsBlanks" dxfId="1886" priority="1853">
      <formula>LEN(TRIM(F408))=0</formula>
    </cfRule>
  </conditionalFormatting>
  <conditionalFormatting sqref="F411:G411">
    <cfRule type="containsBlanks" dxfId="1885" priority="1852">
      <formula>LEN(TRIM(F411))=0</formula>
    </cfRule>
  </conditionalFormatting>
  <conditionalFormatting sqref="F414:G414">
    <cfRule type="containsBlanks" dxfId="1884" priority="1851">
      <formula>LEN(TRIM(F414))=0</formula>
    </cfRule>
  </conditionalFormatting>
  <conditionalFormatting sqref="F420:G420">
    <cfRule type="containsBlanks" dxfId="1883" priority="1850">
      <formula>LEN(TRIM(F420))=0</formula>
    </cfRule>
  </conditionalFormatting>
  <conditionalFormatting sqref="H9:I9">
    <cfRule type="containsBlanks" dxfId="1882" priority="1849">
      <formula>LEN(TRIM(H9))=0</formula>
    </cfRule>
  </conditionalFormatting>
  <conditionalFormatting sqref="H12:I13">
    <cfRule type="containsBlanks" dxfId="1881" priority="1848">
      <formula>LEN(TRIM(H12))=0</formula>
    </cfRule>
  </conditionalFormatting>
  <conditionalFormatting sqref="H23:I23">
    <cfRule type="containsBlanks" dxfId="1880" priority="1847">
      <formula>LEN(TRIM(H23))=0</formula>
    </cfRule>
  </conditionalFormatting>
  <conditionalFormatting sqref="H302:I309">
    <cfRule type="containsBlanks" dxfId="1879" priority="1846">
      <formula>LEN(TRIM(H302))=0</formula>
    </cfRule>
  </conditionalFormatting>
  <conditionalFormatting sqref="H311:I318">
    <cfRule type="containsBlanks" dxfId="1878" priority="1845">
      <formula>LEN(TRIM(H311))=0</formula>
    </cfRule>
  </conditionalFormatting>
  <conditionalFormatting sqref="H320:I321">
    <cfRule type="containsBlanks" dxfId="1877" priority="1844">
      <formula>LEN(TRIM(H320))=0</formula>
    </cfRule>
  </conditionalFormatting>
  <conditionalFormatting sqref="H367:I369">
    <cfRule type="containsBlanks" dxfId="1876" priority="1843">
      <formula>LEN(TRIM(H367))=0</formula>
    </cfRule>
  </conditionalFormatting>
  <conditionalFormatting sqref="J302:K302">
    <cfRule type="containsBlanks" dxfId="1875" priority="1842">
      <formula>LEN(TRIM(J302))=0</formula>
    </cfRule>
  </conditionalFormatting>
  <conditionalFormatting sqref="J303:K309">
    <cfRule type="containsBlanks" dxfId="1874" priority="1841">
      <formula>LEN(TRIM(J303))=0</formula>
    </cfRule>
  </conditionalFormatting>
  <conditionalFormatting sqref="J311:K318">
    <cfRule type="containsBlanks" dxfId="1873" priority="1840">
      <formula>LEN(TRIM(J311))=0</formula>
    </cfRule>
  </conditionalFormatting>
  <conditionalFormatting sqref="J320:K321">
    <cfRule type="containsBlanks" dxfId="1872" priority="1839">
      <formula>LEN(TRIM(J320))=0</formula>
    </cfRule>
  </conditionalFormatting>
  <conditionalFormatting sqref="J367:K369">
    <cfRule type="containsBlanks" dxfId="1871" priority="1838">
      <formula>LEN(TRIM(J367))=0</formula>
    </cfRule>
  </conditionalFormatting>
  <conditionalFormatting sqref="L243:M243">
    <cfRule type="containsBlanks" dxfId="1870" priority="1837">
      <formula>LEN(TRIM(L243))=0</formula>
    </cfRule>
  </conditionalFormatting>
  <conditionalFormatting sqref="L244:M248">
    <cfRule type="containsBlanks" dxfId="1869" priority="1836">
      <formula>LEN(TRIM(L244))=0</formula>
    </cfRule>
  </conditionalFormatting>
  <conditionalFormatting sqref="L250:M253">
    <cfRule type="containsBlanks" dxfId="1868" priority="1835">
      <formula>LEN(TRIM(L250))=0</formula>
    </cfRule>
  </conditionalFormatting>
  <conditionalFormatting sqref="L255:M256">
    <cfRule type="containsBlanks" dxfId="1867" priority="1834">
      <formula>LEN(TRIM(L255))=0</formula>
    </cfRule>
  </conditionalFormatting>
  <conditionalFormatting sqref="L258:M263">
    <cfRule type="containsBlanks" dxfId="1866" priority="1833">
      <formula>LEN(TRIM(L258))=0</formula>
    </cfRule>
  </conditionalFormatting>
  <conditionalFormatting sqref="L265:M265">
    <cfRule type="containsBlanks" dxfId="1865" priority="1832">
      <formula>LEN(TRIM(L265))=0</formula>
    </cfRule>
  </conditionalFormatting>
  <conditionalFormatting sqref="L267:M274">
    <cfRule type="containsBlanks" dxfId="1864" priority="1831">
      <formula>LEN(TRIM(L267))=0</formula>
    </cfRule>
  </conditionalFormatting>
  <conditionalFormatting sqref="L276:M284">
    <cfRule type="containsBlanks" dxfId="1863" priority="1830">
      <formula>LEN(TRIM(L276))=0</formula>
    </cfRule>
  </conditionalFormatting>
  <conditionalFormatting sqref="L286:M289">
    <cfRule type="containsBlanks" dxfId="1862" priority="1829">
      <formula>LEN(TRIM(L286))=0</formula>
    </cfRule>
  </conditionalFormatting>
  <conditionalFormatting sqref="L291:M299">
    <cfRule type="containsBlanks" dxfId="1861" priority="1828">
      <formula>LEN(TRIM(L291))=0</formula>
    </cfRule>
  </conditionalFormatting>
  <conditionalFormatting sqref="L302:M309">
    <cfRule type="containsBlanks" dxfId="1860" priority="1827">
      <formula>LEN(TRIM(L302))=0</formula>
    </cfRule>
  </conditionalFormatting>
  <conditionalFormatting sqref="L311:M318">
    <cfRule type="containsBlanks" dxfId="1859" priority="1826">
      <formula>LEN(TRIM(L311))=0</formula>
    </cfRule>
  </conditionalFormatting>
  <conditionalFormatting sqref="L320:M321">
    <cfRule type="containsBlanks" dxfId="1858" priority="1825">
      <formula>LEN(TRIM(L320))=0</formula>
    </cfRule>
  </conditionalFormatting>
  <conditionalFormatting sqref="L390:M391">
    <cfRule type="containsBlanks" dxfId="1857" priority="1824">
      <formula>LEN(TRIM(L390))=0</formula>
    </cfRule>
  </conditionalFormatting>
  <conditionalFormatting sqref="L399:M400">
    <cfRule type="containsBlanks" dxfId="1856" priority="1823">
      <formula>LEN(TRIM(L399))=0</formula>
    </cfRule>
  </conditionalFormatting>
  <conditionalFormatting sqref="L408:M408">
    <cfRule type="containsBlanks" dxfId="1855" priority="1822">
      <formula>LEN(TRIM(L408))=0</formula>
    </cfRule>
  </conditionalFormatting>
  <conditionalFormatting sqref="L411:M411">
    <cfRule type="containsBlanks" dxfId="1854" priority="1821">
      <formula>LEN(TRIM(L411))=0</formula>
    </cfRule>
  </conditionalFormatting>
  <conditionalFormatting sqref="L414:M414">
    <cfRule type="containsBlanks" dxfId="1853" priority="1820">
      <formula>LEN(TRIM(L414))=0</formula>
    </cfRule>
  </conditionalFormatting>
  <conditionalFormatting sqref="L420:M420">
    <cfRule type="containsBlanks" dxfId="1852" priority="1819">
      <formula>LEN(TRIM(L420))=0</formula>
    </cfRule>
  </conditionalFormatting>
  <conditionalFormatting sqref="N7:O7">
    <cfRule type="containsBlanks" dxfId="1851" priority="1818">
      <formula>LEN(TRIM(N7))=0</formula>
    </cfRule>
  </conditionalFormatting>
  <conditionalFormatting sqref="N9:O10">
    <cfRule type="containsBlanks" dxfId="1850" priority="1817">
      <formula>LEN(TRIM(N9))=0</formula>
    </cfRule>
  </conditionalFormatting>
  <conditionalFormatting sqref="N12:O14">
    <cfRule type="containsBlanks" dxfId="1849" priority="1816">
      <formula>LEN(TRIM(N12))=0</formula>
    </cfRule>
  </conditionalFormatting>
  <conditionalFormatting sqref="N17:O20">
    <cfRule type="containsBlanks" dxfId="1848" priority="1815">
      <formula>LEN(TRIM(N17))=0</formula>
    </cfRule>
  </conditionalFormatting>
  <conditionalFormatting sqref="N23:O23">
    <cfRule type="containsBlanks" dxfId="1847" priority="1814">
      <formula>LEN(TRIM(N23))=0</formula>
    </cfRule>
  </conditionalFormatting>
  <conditionalFormatting sqref="N26:O28">
    <cfRule type="containsBlanks" dxfId="1846" priority="1813">
      <formula>LEN(TRIM(N26))=0</formula>
    </cfRule>
  </conditionalFormatting>
  <conditionalFormatting sqref="N29:O29">
    <cfRule type="containsBlanks" dxfId="1845" priority="1812">
      <formula>LEN(TRIM(N29))=0</formula>
    </cfRule>
  </conditionalFormatting>
  <conditionalFormatting sqref="N31:O34">
    <cfRule type="containsBlanks" dxfId="1844" priority="1811">
      <formula>LEN(TRIM(N31))=0</formula>
    </cfRule>
  </conditionalFormatting>
  <conditionalFormatting sqref="N36:O36">
    <cfRule type="containsBlanks" dxfId="1843" priority="1810">
      <formula>LEN(TRIM(N36))=0</formula>
    </cfRule>
  </conditionalFormatting>
  <conditionalFormatting sqref="N38:O38">
    <cfRule type="containsBlanks" dxfId="1842" priority="1809">
      <formula>LEN(TRIM(N38))=0</formula>
    </cfRule>
  </conditionalFormatting>
  <conditionalFormatting sqref="N40:O41">
    <cfRule type="containsBlanks" dxfId="1841" priority="1808">
      <formula>LEN(TRIM(N40))=0</formula>
    </cfRule>
  </conditionalFormatting>
  <conditionalFormatting sqref="N47:O54">
    <cfRule type="containsBlanks" dxfId="1840" priority="1807">
      <formula>LEN(TRIM(N47))=0</formula>
    </cfRule>
  </conditionalFormatting>
  <conditionalFormatting sqref="N56:O58">
    <cfRule type="containsBlanks" dxfId="1839" priority="1806">
      <formula>LEN(TRIM(N56))=0</formula>
    </cfRule>
  </conditionalFormatting>
  <conditionalFormatting sqref="N60:O66">
    <cfRule type="containsBlanks" dxfId="1838" priority="1805">
      <formula>LEN(TRIM(N60))=0</formula>
    </cfRule>
  </conditionalFormatting>
  <conditionalFormatting sqref="N68:O68">
    <cfRule type="containsBlanks" dxfId="1837" priority="1804">
      <formula>LEN(TRIM(N68))=0</formula>
    </cfRule>
  </conditionalFormatting>
  <conditionalFormatting sqref="N70:O78">
    <cfRule type="containsBlanks" dxfId="1836" priority="1803">
      <formula>LEN(TRIM(N70))=0</formula>
    </cfRule>
  </conditionalFormatting>
  <conditionalFormatting sqref="N80:O86">
    <cfRule type="containsBlanks" dxfId="1835" priority="1802">
      <formula>LEN(TRIM(N80))=0</formula>
    </cfRule>
  </conditionalFormatting>
  <conditionalFormatting sqref="N88:O88">
    <cfRule type="containsBlanks" dxfId="1834" priority="1801">
      <formula>LEN(TRIM(N88))=0</formula>
    </cfRule>
  </conditionalFormatting>
  <conditionalFormatting sqref="N91:O95">
    <cfRule type="containsBlanks" dxfId="1833" priority="1800">
      <formula>LEN(TRIM(N91))=0</formula>
    </cfRule>
  </conditionalFormatting>
  <conditionalFormatting sqref="N97:O99">
    <cfRule type="containsBlanks" dxfId="1832" priority="1799">
      <formula>LEN(TRIM(N97))=0</formula>
    </cfRule>
  </conditionalFormatting>
  <conditionalFormatting sqref="N101:O109">
    <cfRule type="containsBlanks" dxfId="1831" priority="1798">
      <formula>LEN(TRIM(N101))=0</formula>
    </cfRule>
  </conditionalFormatting>
  <conditionalFormatting sqref="N112:O120">
    <cfRule type="containsBlanks" dxfId="1830" priority="1797">
      <formula>LEN(TRIM(N112))=0</formula>
    </cfRule>
  </conditionalFormatting>
  <conditionalFormatting sqref="N122:O130">
    <cfRule type="containsBlanks" dxfId="1829" priority="1796">
      <formula>LEN(TRIM(N122))=0</formula>
    </cfRule>
  </conditionalFormatting>
  <conditionalFormatting sqref="N132:O140">
    <cfRule type="containsBlanks" dxfId="1828" priority="1795">
      <formula>LEN(TRIM(N132))=0</formula>
    </cfRule>
  </conditionalFormatting>
  <conditionalFormatting sqref="N142:O148">
    <cfRule type="containsBlanks" dxfId="1827" priority="1794">
      <formula>LEN(TRIM(N142))=0</formula>
    </cfRule>
  </conditionalFormatting>
  <conditionalFormatting sqref="N149:O150">
    <cfRule type="containsBlanks" dxfId="1826" priority="1793">
      <formula>LEN(TRIM(N149))=0</formula>
    </cfRule>
  </conditionalFormatting>
  <conditionalFormatting sqref="N152:O160">
    <cfRule type="containsBlanks" dxfId="1825" priority="1792">
      <formula>LEN(TRIM(N152))=0</formula>
    </cfRule>
  </conditionalFormatting>
  <conditionalFormatting sqref="N162:O168">
    <cfRule type="containsBlanks" dxfId="1824" priority="1791">
      <formula>LEN(TRIM(N162))=0</formula>
    </cfRule>
  </conditionalFormatting>
  <conditionalFormatting sqref="N170:O178">
    <cfRule type="containsBlanks" dxfId="1823" priority="1790">
      <formula>LEN(TRIM(N170))=0</formula>
    </cfRule>
  </conditionalFormatting>
  <conditionalFormatting sqref="N180:O184">
    <cfRule type="containsBlanks" dxfId="1822" priority="1789">
      <formula>LEN(TRIM(N180))=0</formula>
    </cfRule>
  </conditionalFormatting>
  <conditionalFormatting sqref="N186:O192">
    <cfRule type="containsBlanks" dxfId="1821" priority="1788">
      <formula>LEN(TRIM(N186))=0</formula>
    </cfRule>
  </conditionalFormatting>
  <conditionalFormatting sqref="N211:O214">
    <cfRule type="containsBlanks" dxfId="1820" priority="1787">
      <formula>LEN(TRIM(N211))=0</formula>
    </cfRule>
  </conditionalFormatting>
  <conditionalFormatting sqref="N216:O216">
    <cfRule type="containsBlanks" dxfId="1819" priority="1786">
      <formula>LEN(TRIM(N216))=0</formula>
    </cfRule>
  </conditionalFormatting>
  <conditionalFormatting sqref="N219:O226">
    <cfRule type="containsBlanks" dxfId="1818" priority="1785">
      <formula>LEN(TRIM(N219))=0</formula>
    </cfRule>
  </conditionalFormatting>
  <conditionalFormatting sqref="N228:O229">
    <cfRule type="containsBlanks" dxfId="1817" priority="1784">
      <formula>LEN(TRIM(N228))=0</formula>
    </cfRule>
  </conditionalFormatting>
  <conditionalFormatting sqref="N243:O248">
    <cfRule type="containsBlanks" dxfId="1816" priority="1783">
      <formula>LEN(TRIM(N243))=0</formula>
    </cfRule>
  </conditionalFormatting>
  <conditionalFormatting sqref="N250:O253">
    <cfRule type="containsBlanks" dxfId="1815" priority="1782">
      <formula>LEN(TRIM(N250))=0</formula>
    </cfRule>
  </conditionalFormatting>
  <conditionalFormatting sqref="N255:O256">
    <cfRule type="containsBlanks" dxfId="1814" priority="1781">
      <formula>LEN(TRIM(N255))=0</formula>
    </cfRule>
  </conditionalFormatting>
  <conditionalFormatting sqref="N258:O263">
    <cfRule type="containsBlanks" dxfId="1813" priority="1780">
      <formula>LEN(TRIM(N258))=0</formula>
    </cfRule>
  </conditionalFormatting>
  <conditionalFormatting sqref="N265:O265">
    <cfRule type="containsBlanks" dxfId="1812" priority="1779">
      <formula>LEN(TRIM(N265))=0</formula>
    </cfRule>
  </conditionalFormatting>
  <conditionalFormatting sqref="N267:O274">
    <cfRule type="containsBlanks" dxfId="1811" priority="1778">
      <formula>LEN(TRIM(N267))=0</formula>
    </cfRule>
  </conditionalFormatting>
  <conditionalFormatting sqref="N276:O284">
    <cfRule type="containsBlanks" dxfId="1810" priority="1777">
      <formula>LEN(TRIM(N276))=0</formula>
    </cfRule>
  </conditionalFormatting>
  <conditionalFormatting sqref="N286:O289">
    <cfRule type="containsBlanks" dxfId="1809" priority="1776">
      <formula>LEN(TRIM(N286))=0</formula>
    </cfRule>
  </conditionalFormatting>
  <conditionalFormatting sqref="N291:O299">
    <cfRule type="containsBlanks" dxfId="1808" priority="1775">
      <formula>LEN(TRIM(N291))=0</formula>
    </cfRule>
  </conditionalFormatting>
  <conditionalFormatting sqref="N302:O309">
    <cfRule type="containsBlanks" dxfId="1807" priority="1774">
      <formula>LEN(TRIM(N302))=0</formula>
    </cfRule>
  </conditionalFormatting>
  <conditionalFormatting sqref="N311:O318">
    <cfRule type="containsBlanks" dxfId="1806" priority="1773">
      <formula>LEN(TRIM(N311))=0</formula>
    </cfRule>
  </conditionalFormatting>
  <conditionalFormatting sqref="N320:O321">
    <cfRule type="containsBlanks" dxfId="1805" priority="1772">
      <formula>LEN(TRIM(N320))=0</formula>
    </cfRule>
  </conditionalFormatting>
  <conditionalFormatting sqref="N324:O325">
    <cfRule type="containsBlanks" dxfId="1804" priority="1771">
      <formula>LEN(TRIM(N324))=0</formula>
    </cfRule>
  </conditionalFormatting>
  <conditionalFormatting sqref="N327:O335">
    <cfRule type="containsBlanks" dxfId="1803" priority="1770">
      <formula>LEN(TRIM(N327))=0</formula>
    </cfRule>
  </conditionalFormatting>
  <conditionalFormatting sqref="N337:O342">
    <cfRule type="containsBlanks" dxfId="1802" priority="1769">
      <formula>LEN(TRIM(N337))=0</formula>
    </cfRule>
  </conditionalFormatting>
  <conditionalFormatting sqref="N357:O358">
    <cfRule type="containsBlanks" dxfId="1801" priority="1768">
      <formula>LEN(TRIM(N357))=0</formula>
    </cfRule>
  </conditionalFormatting>
  <conditionalFormatting sqref="N361:O362">
    <cfRule type="containsBlanks" dxfId="1800" priority="1767">
      <formula>LEN(TRIM(N361))=0</formula>
    </cfRule>
  </conditionalFormatting>
  <conditionalFormatting sqref="N367:O369">
    <cfRule type="containsBlanks" dxfId="1799" priority="1766">
      <formula>LEN(TRIM(N367))=0</formula>
    </cfRule>
  </conditionalFormatting>
  <conditionalFormatting sqref="N390:O391">
    <cfRule type="containsBlanks" dxfId="1798" priority="1765">
      <formula>LEN(TRIM(N390))=0</formula>
    </cfRule>
  </conditionalFormatting>
  <conditionalFormatting sqref="N399:O400">
    <cfRule type="containsBlanks" dxfId="1797" priority="1764">
      <formula>LEN(TRIM(N399))=0</formula>
    </cfRule>
  </conditionalFormatting>
  <conditionalFormatting sqref="N408:O408">
    <cfRule type="containsBlanks" dxfId="1796" priority="1763">
      <formula>LEN(TRIM(N408))=0</formula>
    </cfRule>
  </conditionalFormatting>
  <conditionalFormatting sqref="N411:O411">
    <cfRule type="containsBlanks" dxfId="1795" priority="1762">
      <formula>LEN(TRIM(N411))=0</formula>
    </cfRule>
  </conditionalFormatting>
  <conditionalFormatting sqref="N414:O414">
    <cfRule type="containsBlanks" dxfId="1794" priority="1761">
      <formula>LEN(TRIM(N414))=0</formula>
    </cfRule>
  </conditionalFormatting>
  <conditionalFormatting sqref="N420:O420">
    <cfRule type="containsBlanks" dxfId="1793" priority="1760">
      <formula>LEN(TRIM(N420))=0</formula>
    </cfRule>
  </conditionalFormatting>
  <conditionalFormatting sqref="G9">
    <cfRule type="containsBlanks" dxfId="1792" priority="1759">
      <formula>LEN(TRIM(G9))=0</formula>
    </cfRule>
  </conditionalFormatting>
  <conditionalFormatting sqref="I9">
    <cfRule type="containsBlanks" dxfId="1791" priority="1758">
      <formula>LEN(TRIM(I9))=0</formula>
    </cfRule>
  </conditionalFormatting>
  <conditionalFormatting sqref="O7">
    <cfRule type="containsBlanks" dxfId="1790" priority="1757">
      <formula>LEN(TRIM(O7))=0</formula>
    </cfRule>
  </conditionalFormatting>
  <conditionalFormatting sqref="O9">
    <cfRule type="containsBlanks" dxfId="1789" priority="1756">
      <formula>LEN(TRIM(O9))=0</formula>
    </cfRule>
  </conditionalFormatting>
  <conditionalFormatting sqref="O10">
    <cfRule type="containsBlanks" dxfId="1788" priority="1755">
      <formula>LEN(TRIM(O10))=0</formula>
    </cfRule>
  </conditionalFormatting>
  <conditionalFormatting sqref="O12:O14">
    <cfRule type="containsBlanks" dxfId="1787" priority="1754">
      <formula>LEN(TRIM(O12))=0</formula>
    </cfRule>
  </conditionalFormatting>
  <conditionalFormatting sqref="I12:I13">
    <cfRule type="containsBlanks" dxfId="1786" priority="1753">
      <formula>LEN(TRIM(I12))=0</formula>
    </cfRule>
  </conditionalFormatting>
  <conditionalFormatting sqref="G12:G13">
    <cfRule type="containsBlanks" dxfId="1785" priority="1752">
      <formula>LEN(TRIM(G12))=0</formula>
    </cfRule>
  </conditionalFormatting>
  <conditionalFormatting sqref="E12:E14">
    <cfRule type="containsBlanks" dxfId="1784" priority="1751">
      <formula>LEN(TRIM(E12))=0</formula>
    </cfRule>
  </conditionalFormatting>
  <conditionalFormatting sqref="E17:E20">
    <cfRule type="containsBlanks" dxfId="1783" priority="1750">
      <formula>LEN(TRIM(E17))=0</formula>
    </cfRule>
  </conditionalFormatting>
  <conditionalFormatting sqref="G18:G20">
    <cfRule type="containsBlanks" dxfId="1782" priority="1749">
      <formula>LEN(TRIM(G18))=0</formula>
    </cfRule>
  </conditionalFormatting>
  <conditionalFormatting sqref="O17:O20">
    <cfRule type="containsBlanks" dxfId="1781" priority="1748">
      <formula>LEN(TRIM(O17))=0</formula>
    </cfRule>
  </conditionalFormatting>
  <conditionalFormatting sqref="O23">
    <cfRule type="containsBlanks" dxfId="1780" priority="1747">
      <formula>LEN(TRIM(O23))=0</formula>
    </cfRule>
  </conditionalFormatting>
  <conditionalFormatting sqref="I23">
    <cfRule type="containsBlanks" dxfId="1779" priority="1746">
      <formula>LEN(TRIM(I23))=0</formula>
    </cfRule>
  </conditionalFormatting>
  <conditionalFormatting sqref="G23">
    <cfRule type="containsBlanks" dxfId="1778" priority="1745">
      <formula>LEN(TRIM(G23))=0</formula>
    </cfRule>
  </conditionalFormatting>
  <conditionalFormatting sqref="E23">
    <cfRule type="containsBlanks" dxfId="1777" priority="1744">
      <formula>LEN(TRIM(E23))=0</formula>
    </cfRule>
  </conditionalFormatting>
  <conditionalFormatting sqref="E26:E29">
    <cfRule type="containsBlanks" dxfId="1776" priority="1743">
      <formula>LEN(TRIM(E26))=0</formula>
    </cfRule>
  </conditionalFormatting>
  <conditionalFormatting sqref="G26:G29">
    <cfRule type="containsBlanks" dxfId="1775" priority="1742">
      <formula>LEN(TRIM(G26))=0</formula>
    </cfRule>
  </conditionalFormatting>
  <conditionalFormatting sqref="O26:O29">
    <cfRule type="containsBlanks" dxfId="1774" priority="1741">
      <formula>LEN(TRIM(O26))=0</formula>
    </cfRule>
  </conditionalFormatting>
  <conditionalFormatting sqref="O31:O34">
    <cfRule type="containsBlanks" dxfId="1773" priority="1740">
      <formula>LEN(TRIM(O31))=0</formula>
    </cfRule>
  </conditionalFormatting>
  <conditionalFormatting sqref="G31:G34">
    <cfRule type="containsBlanks" dxfId="1772" priority="1739">
      <formula>LEN(TRIM(G31))=0</formula>
    </cfRule>
  </conditionalFormatting>
  <conditionalFormatting sqref="E31:E34">
    <cfRule type="containsBlanks" dxfId="1771" priority="1738">
      <formula>LEN(TRIM(E31))=0</formula>
    </cfRule>
  </conditionalFormatting>
  <conditionalFormatting sqref="E36">
    <cfRule type="containsBlanks" dxfId="1770" priority="1737">
      <formula>LEN(TRIM(E36))=0</formula>
    </cfRule>
  </conditionalFormatting>
  <conditionalFormatting sqref="G36">
    <cfRule type="containsBlanks" dxfId="1769" priority="1736">
      <formula>LEN(TRIM(G36))=0</formula>
    </cfRule>
  </conditionalFormatting>
  <conditionalFormatting sqref="O36">
    <cfRule type="containsBlanks" dxfId="1768" priority="1735">
      <formula>LEN(TRIM(O36))=0</formula>
    </cfRule>
  </conditionalFormatting>
  <conditionalFormatting sqref="O38">
    <cfRule type="containsBlanks" dxfId="1767" priority="1734">
      <formula>LEN(TRIM(O38))=0</formula>
    </cfRule>
  </conditionalFormatting>
  <conditionalFormatting sqref="G38">
    <cfRule type="containsBlanks" dxfId="1766" priority="1733">
      <formula>LEN(TRIM(G38))=0</formula>
    </cfRule>
  </conditionalFormatting>
  <conditionalFormatting sqref="E38">
    <cfRule type="containsBlanks" dxfId="1765" priority="1732">
      <formula>LEN(TRIM(E38))=0</formula>
    </cfRule>
  </conditionalFormatting>
  <conditionalFormatting sqref="E40:E41">
    <cfRule type="containsBlanks" dxfId="1764" priority="1731">
      <formula>LEN(TRIM(E40))=0</formula>
    </cfRule>
  </conditionalFormatting>
  <conditionalFormatting sqref="G40:G41">
    <cfRule type="containsBlanks" dxfId="1763" priority="1730">
      <formula>LEN(TRIM(G40))=0</formula>
    </cfRule>
  </conditionalFormatting>
  <conditionalFormatting sqref="O40:O41">
    <cfRule type="containsBlanks" dxfId="1762" priority="1729">
      <formula>LEN(TRIM(O40))=0</formula>
    </cfRule>
  </conditionalFormatting>
  <conditionalFormatting sqref="O47:O54">
    <cfRule type="containsBlanks" dxfId="1761" priority="1728">
      <formula>LEN(TRIM(O47))=0</formula>
    </cfRule>
  </conditionalFormatting>
  <conditionalFormatting sqref="G47:G54">
    <cfRule type="containsBlanks" dxfId="1760" priority="1727">
      <formula>LEN(TRIM(G47))=0</formula>
    </cfRule>
  </conditionalFormatting>
  <conditionalFormatting sqref="E47:E54">
    <cfRule type="containsBlanks" dxfId="1759" priority="1726">
      <formula>LEN(TRIM(E47))=0</formula>
    </cfRule>
  </conditionalFormatting>
  <conditionalFormatting sqref="E56:E58">
    <cfRule type="containsBlanks" dxfId="1758" priority="1725">
      <formula>LEN(TRIM(E56))=0</formula>
    </cfRule>
  </conditionalFormatting>
  <conditionalFormatting sqref="G56:G58">
    <cfRule type="containsBlanks" dxfId="1757" priority="1724">
      <formula>LEN(TRIM(G56))=0</formula>
    </cfRule>
  </conditionalFormatting>
  <conditionalFormatting sqref="O56:O58">
    <cfRule type="containsBlanks" dxfId="1756" priority="1723">
      <formula>LEN(TRIM(O56))=0</formula>
    </cfRule>
  </conditionalFormatting>
  <conditionalFormatting sqref="O60:O66">
    <cfRule type="containsBlanks" dxfId="1755" priority="1722">
      <formula>LEN(TRIM(O60))=0</formula>
    </cfRule>
  </conditionalFormatting>
  <conditionalFormatting sqref="G60:G66">
    <cfRule type="containsBlanks" dxfId="1754" priority="1721">
      <formula>LEN(TRIM(G60))=0</formula>
    </cfRule>
  </conditionalFormatting>
  <conditionalFormatting sqref="E60:E66">
    <cfRule type="containsBlanks" dxfId="1753" priority="1720">
      <formula>LEN(TRIM(E60))=0</formula>
    </cfRule>
  </conditionalFormatting>
  <conditionalFormatting sqref="E68">
    <cfRule type="containsBlanks" dxfId="1752" priority="1719">
      <formula>LEN(TRIM(E68))=0</formula>
    </cfRule>
  </conditionalFormatting>
  <conditionalFormatting sqref="G68">
    <cfRule type="containsBlanks" dxfId="1751" priority="1718">
      <formula>LEN(TRIM(G68))=0</formula>
    </cfRule>
  </conditionalFormatting>
  <conditionalFormatting sqref="O68">
    <cfRule type="containsBlanks" dxfId="1750" priority="1717">
      <formula>LEN(TRIM(O68))=0</formula>
    </cfRule>
  </conditionalFormatting>
  <conditionalFormatting sqref="O70:O78">
    <cfRule type="containsBlanks" dxfId="1749" priority="1716">
      <formula>LEN(TRIM(O70))=0</formula>
    </cfRule>
  </conditionalFormatting>
  <conditionalFormatting sqref="G70:G78">
    <cfRule type="containsBlanks" dxfId="1748" priority="1715">
      <formula>LEN(TRIM(G70))=0</formula>
    </cfRule>
  </conditionalFormatting>
  <conditionalFormatting sqref="E70:E78">
    <cfRule type="containsBlanks" dxfId="1747" priority="1714">
      <formula>LEN(TRIM(E70))=0</formula>
    </cfRule>
  </conditionalFormatting>
  <conditionalFormatting sqref="E80:E86">
    <cfRule type="containsBlanks" dxfId="1746" priority="1713">
      <formula>LEN(TRIM(E80))=0</formula>
    </cfRule>
  </conditionalFormatting>
  <conditionalFormatting sqref="G80:G86">
    <cfRule type="containsBlanks" dxfId="1745" priority="1712">
      <formula>LEN(TRIM(G80))=0</formula>
    </cfRule>
  </conditionalFormatting>
  <conditionalFormatting sqref="O80:O86">
    <cfRule type="containsBlanks" dxfId="1744" priority="1711">
      <formula>LEN(TRIM(O80))=0</formula>
    </cfRule>
  </conditionalFormatting>
  <conditionalFormatting sqref="O88">
    <cfRule type="containsBlanks" dxfId="1743" priority="1710">
      <formula>LEN(TRIM(O88))=0</formula>
    </cfRule>
  </conditionalFormatting>
  <conditionalFormatting sqref="G88">
    <cfRule type="containsBlanks" dxfId="1742" priority="1709">
      <formula>LEN(TRIM(G88))=0</formula>
    </cfRule>
  </conditionalFormatting>
  <conditionalFormatting sqref="E88">
    <cfRule type="containsBlanks" dxfId="1741" priority="1708">
      <formula>LEN(TRIM(E88))=0</formula>
    </cfRule>
  </conditionalFormatting>
  <conditionalFormatting sqref="E91:E95">
    <cfRule type="containsBlanks" dxfId="1740" priority="1707">
      <formula>LEN(TRIM(E91))=0</formula>
    </cfRule>
  </conditionalFormatting>
  <conditionalFormatting sqref="G91:G95">
    <cfRule type="containsBlanks" dxfId="1739" priority="1706">
      <formula>LEN(TRIM(G91))=0</formula>
    </cfRule>
  </conditionalFormatting>
  <conditionalFormatting sqref="O91:O95">
    <cfRule type="containsBlanks" dxfId="1738" priority="1705">
      <formula>LEN(TRIM(O91))=0</formula>
    </cfRule>
  </conditionalFormatting>
  <conditionalFormatting sqref="O97:O99">
    <cfRule type="containsBlanks" dxfId="1737" priority="1704">
      <formula>LEN(TRIM(O97))=0</formula>
    </cfRule>
  </conditionalFormatting>
  <conditionalFormatting sqref="G97:G99">
    <cfRule type="containsBlanks" dxfId="1736" priority="1703">
      <formula>LEN(TRIM(G97))=0</formula>
    </cfRule>
  </conditionalFormatting>
  <conditionalFormatting sqref="E97:E99">
    <cfRule type="containsBlanks" dxfId="1735" priority="1702">
      <formula>LEN(TRIM(E97))=0</formula>
    </cfRule>
  </conditionalFormatting>
  <conditionalFormatting sqref="E101:E109">
    <cfRule type="containsBlanks" dxfId="1734" priority="1701">
      <formula>LEN(TRIM(E101))=0</formula>
    </cfRule>
  </conditionalFormatting>
  <conditionalFormatting sqref="G101:G109">
    <cfRule type="containsBlanks" dxfId="1733" priority="1700">
      <formula>LEN(TRIM(G101))=0</formula>
    </cfRule>
  </conditionalFormatting>
  <conditionalFormatting sqref="O101:O109">
    <cfRule type="containsBlanks" dxfId="1732" priority="1699">
      <formula>LEN(TRIM(O101))=0</formula>
    </cfRule>
  </conditionalFormatting>
  <conditionalFormatting sqref="O112:O120">
    <cfRule type="containsBlanks" dxfId="1731" priority="1698">
      <formula>LEN(TRIM(O112))=0</formula>
    </cfRule>
  </conditionalFormatting>
  <conditionalFormatting sqref="G112:G120">
    <cfRule type="containsBlanks" dxfId="1730" priority="1697">
      <formula>LEN(TRIM(G112))=0</formula>
    </cfRule>
  </conditionalFormatting>
  <conditionalFormatting sqref="E112:E120">
    <cfRule type="containsBlanks" dxfId="1729" priority="1696">
      <formula>LEN(TRIM(E112))=0</formula>
    </cfRule>
  </conditionalFormatting>
  <conditionalFormatting sqref="E9:E10">
    <cfRule type="containsBlanks" dxfId="1728" priority="1695">
      <formula>LEN(TRIM(E9))=0</formula>
    </cfRule>
  </conditionalFormatting>
  <conditionalFormatting sqref="G9">
    <cfRule type="containsBlanks" dxfId="1727" priority="1694">
      <formula>LEN(TRIM(G9))=0</formula>
    </cfRule>
  </conditionalFormatting>
  <conditionalFormatting sqref="I9">
    <cfRule type="containsBlanks" dxfId="1726" priority="1693">
      <formula>LEN(TRIM(I9))=0</formula>
    </cfRule>
  </conditionalFormatting>
  <conditionalFormatting sqref="O7">
    <cfRule type="containsBlanks" dxfId="1725" priority="1692">
      <formula>LEN(TRIM(O7))=0</formula>
    </cfRule>
  </conditionalFormatting>
  <conditionalFormatting sqref="O9:O10">
    <cfRule type="containsBlanks" dxfId="1724" priority="1691">
      <formula>LEN(TRIM(O9))=0</formula>
    </cfRule>
  </conditionalFormatting>
  <conditionalFormatting sqref="O12:O14">
    <cfRule type="containsBlanks" dxfId="1723" priority="1690">
      <formula>LEN(TRIM(O12))=0</formula>
    </cfRule>
  </conditionalFormatting>
  <conditionalFormatting sqref="I12:I13">
    <cfRule type="containsBlanks" dxfId="1722" priority="1689">
      <formula>LEN(TRIM(I12))=0</formula>
    </cfRule>
  </conditionalFormatting>
  <conditionalFormatting sqref="G12:G13">
    <cfRule type="containsBlanks" dxfId="1721" priority="1688">
      <formula>LEN(TRIM(G12))=0</formula>
    </cfRule>
  </conditionalFormatting>
  <conditionalFormatting sqref="E12:E14">
    <cfRule type="containsBlanks" dxfId="1720" priority="1687">
      <formula>LEN(TRIM(E12))=0</formula>
    </cfRule>
  </conditionalFormatting>
  <conditionalFormatting sqref="E17:E20">
    <cfRule type="containsBlanks" dxfId="1719" priority="1686">
      <formula>LEN(TRIM(E17))=0</formula>
    </cfRule>
  </conditionalFormatting>
  <conditionalFormatting sqref="G18:G20">
    <cfRule type="containsBlanks" dxfId="1718" priority="1685">
      <formula>LEN(TRIM(G18))=0</formula>
    </cfRule>
  </conditionalFormatting>
  <conditionalFormatting sqref="O17:O20">
    <cfRule type="containsBlanks" dxfId="1717" priority="1684">
      <formula>LEN(TRIM(O17))=0</formula>
    </cfRule>
  </conditionalFormatting>
  <conditionalFormatting sqref="O23">
    <cfRule type="containsBlanks" dxfId="1716" priority="1683">
      <formula>LEN(TRIM(O23))=0</formula>
    </cfRule>
  </conditionalFormatting>
  <conditionalFormatting sqref="I23">
    <cfRule type="containsBlanks" dxfId="1715" priority="1682">
      <formula>LEN(TRIM(I23))=0</formula>
    </cfRule>
  </conditionalFormatting>
  <conditionalFormatting sqref="G23">
    <cfRule type="containsBlanks" dxfId="1714" priority="1681">
      <formula>LEN(TRIM(G23))=0</formula>
    </cfRule>
  </conditionalFormatting>
  <conditionalFormatting sqref="E23">
    <cfRule type="containsBlanks" dxfId="1713" priority="1680">
      <formula>LEN(TRIM(E23))=0</formula>
    </cfRule>
  </conditionalFormatting>
  <conditionalFormatting sqref="E26:E29">
    <cfRule type="containsBlanks" dxfId="1712" priority="1679">
      <formula>LEN(TRIM(E26))=0</formula>
    </cfRule>
  </conditionalFormatting>
  <conditionalFormatting sqref="G26:G29">
    <cfRule type="containsBlanks" dxfId="1711" priority="1678">
      <formula>LEN(TRIM(G26))=0</formula>
    </cfRule>
  </conditionalFormatting>
  <conditionalFormatting sqref="O26:O29">
    <cfRule type="containsBlanks" dxfId="1710" priority="1677">
      <formula>LEN(TRIM(O26))=0</formula>
    </cfRule>
  </conditionalFormatting>
  <conditionalFormatting sqref="O31:O34">
    <cfRule type="containsBlanks" dxfId="1709" priority="1676">
      <formula>LEN(TRIM(O31))=0</formula>
    </cfRule>
  </conditionalFormatting>
  <conditionalFormatting sqref="G31:G34">
    <cfRule type="containsBlanks" dxfId="1708" priority="1675">
      <formula>LEN(TRIM(G31))=0</formula>
    </cfRule>
  </conditionalFormatting>
  <conditionalFormatting sqref="E31:E34">
    <cfRule type="containsBlanks" dxfId="1707" priority="1674">
      <formula>LEN(TRIM(E31))=0</formula>
    </cfRule>
  </conditionalFormatting>
  <conditionalFormatting sqref="E36">
    <cfRule type="containsBlanks" dxfId="1706" priority="1673">
      <formula>LEN(TRIM(E36))=0</formula>
    </cfRule>
  </conditionalFormatting>
  <conditionalFormatting sqref="G36">
    <cfRule type="containsBlanks" dxfId="1705" priority="1672">
      <formula>LEN(TRIM(G36))=0</formula>
    </cfRule>
  </conditionalFormatting>
  <conditionalFormatting sqref="O36">
    <cfRule type="containsBlanks" dxfId="1704" priority="1671">
      <formula>LEN(TRIM(O36))=0</formula>
    </cfRule>
  </conditionalFormatting>
  <conditionalFormatting sqref="O38">
    <cfRule type="containsBlanks" dxfId="1703" priority="1670">
      <formula>LEN(TRIM(O38))=0</formula>
    </cfRule>
  </conditionalFormatting>
  <conditionalFormatting sqref="G38">
    <cfRule type="containsBlanks" dxfId="1702" priority="1669">
      <formula>LEN(TRIM(G38))=0</formula>
    </cfRule>
  </conditionalFormatting>
  <conditionalFormatting sqref="E38">
    <cfRule type="containsBlanks" dxfId="1701" priority="1668">
      <formula>LEN(TRIM(E38))=0</formula>
    </cfRule>
  </conditionalFormatting>
  <conditionalFormatting sqref="E40:E41">
    <cfRule type="containsBlanks" dxfId="1700" priority="1667">
      <formula>LEN(TRIM(E40))=0</formula>
    </cfRule>
  </conditionalFormatting>
  <conditionalFormatting sqref="G40:G41">
    <cfRule type="containsBlanks" dxfId="1699" priority="1666">
      <formula>LEN(TRIM(G40))=0</formula>
    </cfRule>
  </conditionalFormatting>
  <conditionalFormatting sqref="O40:O41">
    <cfRule type="containsBlanks" dxfId="1698" priority="1665">
      <formula>LEN(TRIM(O40))=0</formula>
    </cfRule>
  </conditionalFormatting>
  <conditionalFormatting sqref="O47:O54">
    <cfRule type="containsBlanks" dxfId="1697" priority="1664">
      <formula>LEN(TRIM(O47))=0</formula>
    </cfRule>
  </conditionalFormatting>
  <conditionalFormatting sqref="G47:G54">
    <cfRule type="containsBlanks" dxfId="1696" priority="1663">
      <formula>LEN(TRIM(G47))=0</formula>
    </cfRule>
  </conditionalFormatting>
  <conditionalFormatting sqref="E47:E54">
    <cfRule type="containsBlanks" dxfId="1695" priority="1662">
      <formula>LEN(TRIM(E47))=0</formula>
    </cfRule>
  </conditionalFormatting>
  <conditionalFormatting sqref="E56:E58">
    <cfRule type="containsBlanks" dxfId="1694" priority="1661">
      <formula>LEN(TRIM(E56))=0</formula>
    </cfRule>
  </conditionalFormatting>
  <conditionalFormatting sqref="E56:E58">
    <cfRule type="containsBlanks" dxfId="1693" priority="1660">
      <formula>LEN(TRIM(E56))=0</formula>
    </cfRule>
  </conditionalFormatting>
  <conditionalFormatting sqref="E56:E58">
    <cfRule type="containsBlanks" dxfId="1692" priority="1659">
      <formula>LEN(TRIM(E56))=0</formula>
    </cfRule>
  </conditionalFormatting>
  <conditionalFormatting sqref="G56:G58">
    <cfRule type="containsBlanks" dxfId="1691" priority="1658">
      <formula>LEN(TRIM(G56))=0</formula>
    </cfRule>
  </conditionalFormatting>
  <conditionalFormatting sqref="G56:G58">
    <cfRule type="containsBlanks" dxfId="1690" priority="1657">
      <formula>LEN(TRIM(G56))=0</formula>
    </cfRule>
  </conditionalFormatting>
  <conditionalFormatting sqref="G56:G58">
    <cfRule type="containsBlanks" dxfId="1689" priority="1656">
      <formula>LEN(TRIM(G56))=0</formula>
    </cfRule>
  </conditionalFormatting>
  <conditionalFormatting sqref="O56:O58">
    <cfRule type="containsBlanks" dxfId="1688" priority="1655">
      <formula>LEN(TRIM(O56))=0</formula>
    </cfRule>
  </conditionalFormatting>
  <conditionalFormatting sqref="O56:O58">
    <cfRule type="containsBlanks" dxfId="1687" priority="1654">
      <formula>LEN(TRIM(O56))=0</formula>
    </cfRule>
  </conditionalFormatting>
  <conditionalFormatting sqref="O56:O58">
    <cfRule type="containsBlanks" dxfId="1686" priority="1653">
      <formula>LEN(TRIM(O56))=0</formula>
    </cfRule>
  </conditionalFormatting>
  <conditionalFormatting sqref="O60:O66">
    <cfRule type="containsBlanks" dxfId="1685" priority="1652">
      <formula>LEN(TRIM(O60))=0</formula>
    </cfRule>
  </conditionalFormatting>
  <conditionalFormatting sqref="O60:O66">
    <cfRule type="containsBlanks" dxfId="1684" priority="1651">
      <formula>LEN(TRIM(O60))=0</formula>
    </cfRule>
  </conditionalFormatting>
  <conditionalFormatting sqref="O60:O66">
    <cfRule type="containsBlanks" dxfId="1683" priority="1650">
      <formula>LEN(TRIM(O60))=0</formula>
    </cfRule>
  </conditionalFormatting>
  <conditionalFormatting sqref="G60:G66">
    <cfRule type="containsBlanks" dxfId="1682" priority="1649">
      <formula>LEN(TRIM(G60))=0</formula>
    </cfRule>
  </conditionalFormatting>
  <conditionalFormatting sqref="G60:G66">
    <cfRule type="containsBlanks" dxfId="1681" priority="1648">
      <formula>LEN(TRIM(G60))=0</formula>
    </cfRule>
  </conditionalFormatting>
  <conditionalFormatting sqref="G60:G66">
    <cfRule type="containsBlanks" dxfId="1680" priority="1647">
      <formula>LEN(TRIM(G60))=0</formula>
    </cfRule>
  </conditionalFormatting>
  <conditionalFormatting sqref="E60:E66">
    <cfRule type="containsBlanks" dxfId="1679" priority="1646">
      <formula>LEN(TRIM(E60))=0</formula>
    </cfRule>
  </conditionalFormatting>
  <conditionalFormatting sqref="E60:E66">
    <cfRule type="containsBlanks" dxfId="1678" priority="1645">
      <formula>LEN(TRIM(E60))=0</formula>
    </cfRule>
  </conditionalFormatting>
  <conditionalFormatting sqref="E60:E66">
    <cfRule type="containsBlanks" dxfId="1677" priority="1644">
      <formula>LEN(TRIM(E60))=0</formula>
    </cfRule>
  </conditionalFormatting>
  <conditionalFormatting sqref="E68">
    <cfRule type="containsBlanks" dxfId="1676" priority="1643">
      <formula>LEN(TRIM(E68))=0</formula>
    </cfRule>
  </conditionalFormatting>
  <conditionalFormatting sqref="E68">
    <cfRule type="containsBlanks" dxfId="1675" priority="1642">
      <formula>LEN(TRIM(E68))=0</formula>
    </cfRule>
  </conditionalFormatting>
  <conditionalFormatting sqref="E68">
    <cfRule type="containsBlanks" dxfId="1674" priority="1641">
      <formula>LEN(TRIM(E68))=0</formula>
    </cfRule>
  </conditionalFormatting>
  <conditionalFormatting sqref="G68">
    <cfRule type="containsBlanks" dxfId="1673" priority="1640">
      <formula>LEN(TRIM(G68))=0</formula>
    </cfRule>
  </conditionalFormatting>
  <conditionalFormatting sqref="G68">
    <cfRule type="containsBlanks" dxfId="1672" priority="1639">
      <formula>LEN(TRIM(G68))=0</formula>
    </cfRule>
  </conditionalFormatting>
  <conditionalFormatting sqref="G68">
    <cfRule type="containsBlanks" dxfId="1671" priority="1638">
      <formula>LEN(TRIM(G68))=0</formula>
    </cfRule>
  </conditionalFormatting>
  <conditionalFormatting sqref="O68">
    <cfRule type="containsBlanks" dxfId="1670" priority="1637">
      <formula>LEN(TRIM(O68))=0</formula>
    </cfRule>
  </conditionalFormatting>
  <conditionalFormatting sqref="O68">
    <cfRule type="containsBlanks" dxfId="1669" priority="1636">
      <formula>LEN(TRIM(O68))=0</formula>
    </cfRule>
  </conditionalFormatting>
  <conditionalFormatting sqref="O68">
    <cfRule type="containsBlanks" dxfId="1668" priority="1635">
      <formula>LEN(TRIM(O68))=0</formula>
    </cfRule>
  </conditionalFormatting>
  <conditionalFormatting sqref="O70:O78">
    <cfRule type="containsBlanks" dxfId="1667" priority="1634">
      <formula>LEN(TRIM(O70))=0</formula>
    </cfRule>
  </conditionalFormatting>
  <conditionalFormatting sqref="O70:O78">
    <cfRule type="containsBlanks" dxfId="1666" priority="1633">
      <formula>LEN(TRIM(O70))=0</formula>
    </cfRule>
  </conditionalFormatting>
  <conditionalFormatting sqref="O70:O78">
    <cfRule type="containsBlanks" dxfId="1665" priority="1632">
      <formula>LEN(TRIM(O70))=0</formula>
    </cfRule>
  </conditionalFormatting>
  <conditionalFormatting sqref="G70:G78">
    <cfRule type="containsBlanks" dxfId="1664" priority="1631">
      <formula>LEN(TRIM(G70))=0</formula>
    </cfRule>
  </conditionalFormatting>
  <conditionalFormatting sqref="G70:G78">
    <cfRule type="containsBlanks" dxfId="1663" priority="1630">
      <formula>LEN(TRIM(G70))=0</formula>
    </cfRule>
  </conditionalFormatting>
  <conditionalFormatting sqref="G70:G78">
    <cfRule type="containsBlanks" dxfId="1662" priority="1629">
      <formula>LEN(TRIM(G70))=0</formula>
    </cfRule>
  </conditionalFormatting>
  <conditionalFormatting sqref="E70:E78">
    <cfRule type="containsBlanks" dxfId="1661" priority="1628">
      <formula>LEN(TRIM(E70))=0</formula>
    </cfRule>
  </conditionalFormatting>
  <conditionalFormatting sqref="E70:E78">
    <cfRule type="containsBlanks" dxfId="1660" priority="1627">
      <formula>LEN(TRIM(E70))=0</formula>
    </cfRule>
  </conditionalFormatting>
  <conditionalFormatting sqref="E70:E78">
    <cfRule type="containsBlanks" dxfId="1659" priority="1626">
      <formula>LEN(TRIM(E70))=0</formula>
    </cfRule>
  </conditionalFormatting>
  <conditionalFormatting sqref="E80:E86">
    <cfRule type="containsBlanks" dxfId="1658" priority="1625">
      <formula>LEN(TRIM(E80))=0</formula>
    </cfRule>
  </conditionalFormatting>
  <conditionalFormatting sqref="E80:E86">
    <cfRule type="containsBlanks" dxfId="1657" priority="1624">
      <formula>LEN(TRIM(E80))=0</formula>
    </cfRule>
  </conditionalFormatting>
  <conditionalFormatting sqref="E80:E86">
    <cfRule type="containsBlanks" dxfId="1656" priority="1623">
      <formula>LEN(TRIM(E80))=0</formula>
    </cfRule>
  </conditionalFormatting>
  <conditionalFormatting sqref="G80:G86">
    <cfRule type="containsBlanks" dxfId="1655" priority="1622">
      <formula>LEN(TRIM(G80))=0</formula>
    </cfRule>
  </conditionalFormatting>
  <conditionalFormatting sqref="G80:G86">
    <cfRule type="containsBlanks" dxfId="1654" priority="1621">
      <formula>LEN(TRIM(G80))=0</formula>
    </cfRule>
  </conditionalFormatting>
  <conditionalFormatting sqref="G80:G86">
    <cfRule type="containsBlanks" dxfId="1653" priority="1620">
      <formula>LEN(TRIM(G80))=0</formula>
    </cfRule>
  </conditionalFormatting>
  <conditionalFormatting sqref="O80:O86">
    <cfRule type="containsBlanks" dxfId="1652" priority="1619">
      <formula>LEN(TRIM(O80))=0</formula>
    </cfRule>
  </conditionalFormatting>
  <conditionalFormatting sqref="O80:O86">
    <cfRule type="containsBlanks" dxfId="1651" priority="1618">
      <formula>LEN(TRIM(O80))=0</formula>
    </cfRule>
  </conditionalFormatting>
  <conditionalFormatting sqref="O80:O86">
    <cfRule type="containsBlanks" dxfId="1650" priority="1617">
      <formula>LEN(TRIM(O80))=0</formula>
    </cfRule>
  </conditionalFormatting>
  <conditionalFormatting sqref="O88">
    <cfRule type="containsBlanks" dxfId="1649" priority="1616">
      <formula>LEN(TRIM(O88))=0</formula>
    </cfRule>
  </conditionalFormatting>
  <conditionalFormatting sqref="O88">
    <cfRule type="containsBlanks" dxfId="1648" priority="1615">
      <formula>LEN(TRIM(O88))=0</formula>
    </cfRule>
  </conditionalFormatting>
  <conditionalFormatting sqref="O88">
    <cfRule type="containsBlanks" dxfId="1647" priority="1614">
      <formula>LEN(TRIM(O88))=0</formula>
    </cfRule>
  </conditionalFormatting>
  <conditionalFormatting sqref="G88">
    <cfRule type="containsBlanks" dxfId="1646" priority="1613">
      <formula>LEN(TRIM(G88))=0</formula>
    </cfRule>
  </conditionalFormatting>
  <conditionalFormatting sqref="G88">
    <cfRule type="containsBlanks" dxfId="1645" priority="1612">
      <formula>LEN(TRIM(G88))=0</formula>
    </cfRule>
  </conditionalFormatting>
  <conditionalFormatting sqref="G88">
    <cfRule type="containsBlanks" dxfId="1644" priority="1611">
      <formula>LEN(TRIM(G88))=0</formula>
    </cfRule>
  </conditionalFormatting>
  <conditionalFormatting sqref="E88">
    <cfRule type="containsBlanks" dxfId="1643" priority="1610">
      <formula>LEN(TRIM(E88))=0</formula>
    </cfRule>
  </conditionalFormatting>
  <conditionalFormatting sqref="E88">
    <cfRule type="containsBlanks" dxfId="1642" priority="1609">
      <formula>LEN(TRIM(E88))=0</formula>
    </cfRule>
  </conditionalFormatting>
  <conditionalFormatting sqref="E88">
    <cfRule type="containsBlanks" dxfId="1641" priority="1608">
      <formula>LEN(TRIM(E88))=0</formula>
    </cfRule>
  </conditionalFormatting>
  <conditionalFormatting sqref="E91:E95">
    <cfRule type="containsBlanks" dxfId="1640" priority="1607">
      <formula>LEN(TRIM(E91))=0</formula>
    </cfRule>
  </conditionalFormatting>
  <conditionalFormatting sqref="E91:E95">
    <cfRule type="containsBlanks" dxfId="1639" priority="1606">
      <formula>LEN(TRIM(E91))=0</formula>
    </cfRule>
  </conditionalFormatting>
  <conditionalFormatting sqref="E91:E95">
    <cfRule type="containsBlanks" dxfId="1638" priority="1605">
      <formula>LEN(TRIM(E91))=0</formula>
    </cfRule>
  </conditionalFormatting>
  <conditionalFormatting sqref="G91:G95">
    <cfRule type="containsBlanks" dxfId="1637" priority="1604">
      <formula>LEN(TRIM(G91))=0</formula>
    </cfRule>
  </conditionalFormatting>
  <conditionalFormatting sqref="G91:G95">
    <cfRule type="containsBlanks" dxfId="1636" priority="1603">
      <formula>LEN(TRIM(G91))=0</formula>
    </cfRule>
  </conditionalFormatting>
  <conditionalFormatting sqref="G91:G95">
    <cfRule type="containsBlanks" dxfId="1635" priority="1602">
      <formula>LEN(TRIM(G91))=0</formula>
    </cfRule>
  </conditionalFormatting>
  <conditionalFormatting sqref="O91:O95">
    <cfRule type="containsBlanks" dxfId="1634" priority="1601">
      <formula>LEN(TRIM(O91))=0</formula>
    </cfRule>
  </conditionalFormatting>
  <conditionalFormatting sqref="O91:O95">
    <cfRule type="containsBlanks" dxfId="1633" priority="1600">
      <formula>LEN(TRIM(O91))=0</formula>
    </cfRule>
  </conditionalFormatting>
  <conditionalFormatting sqref="O91:O95">
    <cfRule type="containsBlanks" dxfId="1632" priority="1599">
      <formula>LEN(TRIM(O91))=0</formula>
    </cfRule>
  </conditionalFormatting>
  <conditionalFormatting sqref="O97:O99">
    <cfRule type="containsBlanks" dxfId="1631" priority="1598">
      <formula>LEN(TRIM(O97))=0</formula>
    </cfRule>
  </conditionalFormatting>
  <conditionalFormatting sqref="O97:O99">
    <cfRule type="containsBlanks" dxfId="1630" priority="1597">
      <formula>LEN(TRIM(O97))=0</formula>
    </cfRule>
  </conditionalFormatting>
  <conditionalFormatting sqref="O97:O99">
    <cfRule type="containsBlanks" dxfId="1629" priority="1596">
      <formula>LEN(TRIM(O97))=0</formula>
    </cfRule>
  </conditionalFormatting>
  <conditionalFormatting sqref="G97:G99">
    <cfRule type="containsBlanks" dxfId="1628" priority="1595">
      <formula>LEN(TRIM(G97))=0</formula>
    </cfRule>
  </conditionalFormatting>
  <conditionalFormatting sqref="G97:G99">
    <cfRule type="containsBlanks" dxfId="1627" priority="1594">
      <formula>LEN(TRIM(G97))=0</formula>
    </cfRule>
  </conditionalFormatting>
  <conditionalFormatting sqref="G97:G99">
    <cfRule type="containsBlanks" dxfId="1626" priority="1593">
      <formula>LEN(TRIM(G97))=0</formula>
    </cfRule>
  </conditionalFormatting>
  <conditionalFormatting sqref="E97:E99">
    <cfRule type="containsBlanks" dxfId="1625" priority="1592">
      <formula>LEN(TRIM(E97))=0</formula>
    </cfRule>
  </conditionalFormatting>
  <conditionalFormatting sqref="E97:E99">
    <cfRule type="containsBlanks" dxfId="1624" priority="1591">
      <formula>LEN(TRIM(E97))=0</formula>
    </cfRule>
  </conditionalFormatting>
  <conditionalFormatting sqref="E97:E99">
    <cfRule type="containsBlanks" dxfId="1623" priority="1590">
      <formula>LEN(TRIM(E97))=0</formula>
    </cfRule>
  </conditionalFormatting>
  <conditionalFormatting sqref="E101:E109">
    <cfRule type="containsBlanks" dxfId="1622" priority="1589">
      <formula>LEN(TRIM(E101))=0</formula>
    </cfRule>
  </conditionalFormatting>
  <conditionalFormatting sqref="E101:E109">
    <cfRule type="containsBlanks" dxfId="1621" priority="1588">
      <formula>LEN(TRIM(E101))=0</formula>
    </cfRule>
  </conditionalFormatting>
  <conditionalFormatting sqref="E101:E109">
    <cfRule type="containsBlanks" dxfId="1620" priority="1587">
      <formula>LEN(TRIM(E101))=0</formula>
    </cfRule>
  </conditionalFormatting>
  <conditionalFormatting sqref="G101:G109">
    <cfRule type="containsBlanks" dxfId="1619" priority="1586">
      <formula>LEN(TRIM(G101))=0</formula>
    </cfRule>
  </conditionalFormatting>
  <conditionalFormatting sqref="G101:G109">
    <cfRule type="containsBlanks" dxfId="1618" priority="1585">
      <formula>LEN(TRIM(G101))=0</formula>
    </cfRule>
  </conditionalFormatting>
  <conditionalFormatting sqref="G101:G109">
    <cfRule type="containsBlanks" dxfId="1617" priority="1584">
      <formula>LEN(TRIM(G101))=0</formula>
    </cfRule>
  </conditionalFormatting>
  <conditionalFormatting sqref="O101:O109">
    <cfRule type="containsBlanks" dxfId="1616" priority="1583">
      <formula>LEN(TRIM(O101))=0</formula>
    </cfRule>
  </conditionalFormatting>
  <conditionalFormatting sqref="O101:O109">
    <cfRule type="containsBlanks" dxfId="1615" priority="1582">
      <formula>LEN(TRIM(O101))=0</formula>
    </cfRule>
  </conditionalFormatting>
  <conditionalFormatting sqref="O101:O109">
    <cfRule type="containsBlanks" dxfId="1614" priority="1581">
      <formula>LEN(TRIM(O101))=0</formula>
    </cfRule>
  </conditionalFormatting>
  <conditionalFormatting sqref="E112:E120">
    <cfRule type="containsBlanks" dxfId="1613" priority="1580">
      <formula>LEN(TRIM(E112))=0</formula>
    </cfRule>
  </conditionalFormatting>
  <conditionalFormatting sqref="E112:E120">
    <cfRule type="containsBlanks" dxfId="1612" priority="1579">
      <formula>LEN(TRIM(E112))=0</formula>
    </cfRule>
  </conditionalFormatting>
  <conditionalFormatting sqref="E112:E120">
    <cfRule type="containsBlanks" dxfId="1611" priority="1578">
      <formula>LEN(TRIM(E112))=0</formula>
    </cfRule>
  </conditionalFormatting>
  <conditionalFormatting sqref="E112:E120">
    <cfRule type="containsBlanks" dxfId="1610" priority="1577">
      <formula>LEN(TRIM(E112))=0</formula>
    </cfRule>
  </conditionalFormatting>
  <conditionalFormatting sqref="E112:E120">
    <cfRule type="containsBlanks" dxfId="1609" priority="1576">
      <formula>LEN(TRIM(E112))=0</formula>
    </cfRule>
  </conditionalFormatting>
  <conditionalFormatting sqref="G112:G120">
    <cfRule type="containsBlanks" dxfId="1608" priority="1575">
      <formula>LEN(TRIM(G112))=0</formula>
    </cfRule>
  </conditionalFormatting>
  <conditionalFormatting sqref="G112:G120">
    <cfRule type="containsBlanks" dxfId="1607" priority="1574">
      <formula>LEN(TRIM(G112))=0</formula>
    </cfRule>
  </conditionalFormatting>
  <conditionalFormatting sqref="G112:G120">
    <cfRule type="containsBlanks" dxfId="1606" priority="1573">
      <formula>LEN(TRIM(G112))=0</formula>
    </cfRule>
  </conditionalFormatting>
  <conditionalFormatting sqref="G112:G120">
    <cfRule type="containsBlanks" dxfId="1605" priority="1572">
      <formula>LEN(TRIM(G112))=0</formula>
    </cfRule>
  </conditionalFormatting>
  <conditionalFormatting sqref="G112:G120">
    <cfRule type="containsBlanks" dxfId="1604" priority="1571">
      <formula>LEN(TRIM(G112))=0</formula>
    </cfRule>
  </conditionalFormatting>
  <conditionalFormatting sqref="O112:O120">
    <cfRule type="containsBlanks" dxfId="1603" priority="1570">
      <formula>LEN(TRIM(O112))=0</formula>
    </cfRule>
  </conditionalFormatting>
  <conditionalFormatting sqref="O112:O120">
    <cfRule type="containsBlanks" dxfId="1602" priority="1569">
      <formula>LEN(TRIM(O112))=0</formula>
    </cfRule>
  </conditionalFormatting>
  <conditionalFormatting sqref="O112:O120">
    <cfRule type="containsBlanks" dxfId="1601" priority="1568">
      <formula>LEN(TRIM(O112))=0</formula>
    </cfRule>
  </conditionalFormatting>
  <conditionalFormatting sqref="O112:O120">
    <cfRule type="containsBlanks" dxfId="1600" priority="1567">
      <formula>LEN(TRIM(O112))=0</formula>
    </cfRule>
  </conditionalFormatting>
  <conditionalFormatting sqref="O112:O120">
    <cfRule type="containsBlanks" dxfId="1599" priority="1566">
      <formula>LEN(TRIM(O112))=0</formula>
    </cfRule>
  </conditionalFormatting>
  <conditionalFormatting sqref="O122:O130">
    <cfRule type="containsBlanks" dxfId="1598" priority="1565">
      <formula>LEN(TRIM(O122))=0</formula>
    </cfRule>
  </conditionalFormatting>
  <conditionalFormatting sqref="O122:O130">
    <cfRule type="containsBlanks" dxfId="1597" priority="1564">
      <formula>LEN(TRIM(O122))=0</formula>
    </cfRule>
  </conditionalFormatting>
  <conditionalFormatting sqref="O122:O130">
    <cfRule type="containsBlanks" dxfId="1596" priority="1563">
      <formula>LEN(TRIM(O122))=0</formula>
    </cfRule>
  </conditionalFormatting>
  <conditionalFormatting sqref="O122:O130">
    <cfRule type="containsBlanks" dxfId="1595" priority="1562">
      <formula>LEN(TRIM(O122))=0</formula>
    </cfRule>
  </conditionalFormatting>
  <conditionalFormatting sqref="O122:O130">
    <cfRule type="containsBlanks" dxfId="1594" priority="1561">
      <formula>LEN(TRIM(O122))=0</formula>
    </cfRule>
  </conditionalFormatting>
  <conditionalFormatting sqref="G122:G130">
    <cfRule type="containsBlanks" dxfId="1593" priority="1560">
      <formula>LEN(TRIM(G122))=0</formula>
    </cfRule>
  </conditionalFormatting>
  <conditionalFormatting sqref="G122:G130">
    <cfRule type="containsBlanks" dxfId="1592" priority="1559">
      <formula>LEN(TRIM(G122))=0</formula>
    </cfRule>
  </conditionalFormatting>
  <conditionalFormatting sqref="G122:G130">
    <cfRule type="containsBlanks" dxfId="1591" priority="1558">
      <formula>LEN(TRIM(G122))=0</formula>
    </cfRule>
  </conditionalFormatting>
  <conditionalFormatting sqref="G122:G130">
    <cfRule type="containsBlanks" dxfId="1590" priority="1557">
      <formula>LEN(TRIM(G122))=0</formula>
    </cfRule>
  </conditionalFormatting>
  <conditionalFormatting sqref="G122:G130">
    <cfRule type="containsBlanks" dxfId="1589" priority="1556">
      <formula>LEN(TRIM(G122))=0</formula>
    </cfRule>
  </conditionalFormatting>
  <conditionalFormatting sqref="E122:E130">
    <cfRule type="containsBlanks" dxfId="1588" priority="1555">
      <formula>LEN(TRIM(E122))=0</formula>
    </cfRule>
  </conditionalFormatting>
  <conditionalFormatting sqref="E122:E130">
    <cfRule type="containsBlanks" dxfId="1587" priority="1554">
      <formula>LEN(TRIM(E122))=0</formula>
    </cfRule>
  </conditionalFormatting>
  <conditionalFormatting sqref="E122:E130">
    <cfRule type="containsBlanks" dxfId="1586" priority="1553">
      <formula>LEN(TRIM(E122))=0</formula>
    </cfRule>
  </conditionalFormatting>
  <conditionalFormatting sqref="E122:E130">
    <cfRule type="containsBlanks" dxfId="1585" priority="1552">
      <formula>LEN(TRIM(E122))=0</formula>
    </cfRule>
  </conditionalFormatting>
  <conditionalFormatting sqref="E122:E130">
    <cfRule type="containsBlanks" dxfId="1584" priority="1551">
      <formula>LEN(TRIM(E122))=0</formula>
    </cfRule>
  </conditionalFormatting>
  <conditionalFormatting sqref="E132:E140">
    <cfRule type="containsBlanks" dxfId="1583" priority="1550">
      <formula>LEN(TRIM(E132))=0</formula>
    </cfRule>
  </conditionalFormatting>
  <conditionalFormatting sqref="E132:E140">
    <cfRule type="containsBlanks" dxfId="1582" priority="1549">
      <formula>LEN(TRIM(E132))=0</formula>
    </cfRule>
  </conditionalFormatting>
  <conditionalFormatting sqref="E132:E140">
    <cfRule type="containsBlanks" dxfId="1581" priority="1548">
      <formula>LEN(TRIM(E132))=0</formula>
    </cfRule>
  </conditionalFormatting>
  <conditionalFormatting sqref="E132:E140">
    <cfRule type="containsBlanks" dxfId="1580" priority="1547">
      <formula>LEN(TRIM(E132))=0</formula>
    </cfRule>
  </conditionalFormatting>
  <conditionalFormatting sqref="E132:E140">
    <cfRule type="containsBlanks" dxfId="1579" priority="1546">
      <formula>LEN(TRIM(E132))=0</formula>
    </cfRule>
  </conditionalFormatting>
  <conditionalFormatting sqref="G132:G140">
    <cfRule type="containsBlanks" dxfId="1578" priority="1545">
      <formula>LEN(TRIM(G132))=0</formula>
    </cfRule>
  </conditionalFormatting>
  <conditionalFormatting sqref="G132:G140">
    <cfRule type="containsBlanks" dxfId="1577" priority="1544">
      <formula>LEN(TRIM(G132))=0</formula>
    </cfRule>
  </conditionalFormatting>
  <conditionalFormatting sqref="G132:G140">
    <cfRule type="containsBlanks" dxfId="1576" priority="1543">
      <formula>LEN(TRIM(G132))=0</formula>
    </cfRule>
  </conditionalFormatting>
  <conditionalFormatting sqref="G132:G140">
    <cfRule type="containsBlanks" dxfId="1575" priority="1542">
      <formula>LEN(TRIM(G132))=0</formula>
    </cfRule>
  </conditionalFormatting>
  <conditionalFormatting sqref="G132:G140">
    <cfRule type="containsBlanks" dxfId="1574" priority="1541">
      <formula>LEN(TRIM(G132))=0</formula>
    </cfRule>
  </conditionalFormatting>
  <conditionalFormatting sqref="O132:O140">
    <cfRule type="containsBlanks" dxfId="1573" priority="1540">
      <formula>LEN(TRIM(O132))=0</formula>
    </cfRule>
  </conditionalFormatting>
  <conditionalFormatting sqref="O132:O140">
    <cfRule type="containsBlanks" dxfId="1572" priority="1539">
      <formula>LEN(TRIM(O132))=0</formula>
    </cfRule>
  </conditionalFormatting>
  <conditionalFormatting sqref="O132:O140">
    <cfRule type="containsBlanks" dxfId="1571" priority="1538">
      <formula>LEN(TRIM(O132))=0</formula>
    </cfRule>
  </conditionalFormatting>
  <conditionalFormatting sqref="O132:O140">
    <cfRule type="containsBlanks" dxfId="1570" priority="1537">
      <formula>LEN(TRIM(O132))=0</formula>
    </cfRule>
  </conditionalFormatting>
  <conditionalFormatting sqref="O132:O140">
    <cfRule type="containsBlanks" dxfId="1569" priority="1536">
      <formula>LEN(TRIM(O132))=0</formula>
    </cfRule>
  </conditionalFormatting>
  <conditionalFormatting sqref="O142:O150">
    <cfRule type="containsBlanks" dxfId="1568" priority="1535">
      <formula>LEN(TRIM(O142))=0</formula>
    </cfRule>
  </conditionalFormatting>
  <conditionalFormatting sqref="O142:O150">
    <cfRule type="containsBlanks" dxfId="1567" priority="1534">
      <formula>LEN(TRIM(O142))=0</formula>
    </cfRule>
  </conditionalFormatting>
  <conditionalFormatting sqref="O142:O150">
    <cfRule type="containsBlanks" dxfId="1566" priority="1533">
      <formula>LEN(TRIM(O142))=0</formula>
    </cfRule>
  </conditionalFormatting>
  <conditionalFormatting sqref="O142:O150">
    <cfRule type="containsBlanks" dxfId="1565" priority="1532">
      <formula>LEN(TRIM(O142))=0</formula>
    </cfRule>
  </conditionalFormatting>
  <conditionalFormatting sqref="O142:O150">
    <cfRule type="containsBlanks" dxfId="1564" priority="1531">
      <formula>LEN(TRIM(O142))=0</formula>
    </cfRule>
  </conditionalFormatting>
  <conditionalFormatting sqref="G142:G150">
    <cfRule type="containsBlanks" dxfId="1563" priority="1530">
      <formula>LEN(TRIM(G142))=0</formula>
    </cfRule>
  </conditionalFormatting>
  <conditionalFormatting sqref="G142:G150">
    <cfRule type="containsBlanks" dxfId="1562" priority="1529">
      <formula>LEN(TRIM(G142))=0</formula>
    </cfRule>
  </conditionalFormatting>
  <conditionalFormatting sqref="G142:G150">
    <cfRule type="containsBlanks" dxfId="1561" priority="1528">
      <formula>LEN(TRIM(G142))=0</formula>
    </cfRule>
  </conditionalFormatting>
  <conditionalFormatting sqref="G142:G150">
    <cfRule type="containsBlanks" dxfId="1560" priority="1527">
      <formula>LEN(TRIM(G142))=0</formula>
    </cfRule>
  </conditionalFormatting>
  <conditionalFormatting sqref="G142:G150">
    <cfRule type="containsBlanks" dxfId="1559" priority="1526">
      <formula>LEN(TRIM(G142))=0</formula>
    </cfRule>
  </conditionalFormatting>
  <conditionalFormatting sqref="E142:E150">
    <cfRule type="containsBlanks" dxfId="1558" priority="1525">
      <formula>LEN(TRIM(E142))=0</formula>
    </cfRule>
  </conditionalFormatting>
  <conditionalFormatting sqref="E142:E150">
    <cfRule type="containsBlanks" dxfId="1557" priority="1524">
      <formula>LEN(TRIM(E142))=0</formula>
    </cfRule>
  </conditionalFormatting>
  <conditionalFormatting sqref="E142:E150">
    <cfRule type="containsBlanks" dxfId="1556" priority="1523">
      <formula>LEN(TRIM(E142))=0</formula>
    </cfRule>
  </conditionalFormatting>
  <conditionalFormatting sqref="E142:E150">
    <cfRule type="containsBlanks" dxfId="1555" priority="1522">
      <formula>LEN(TRIM(E142))=0</formula>
    </cfRule>
  </conditionalFormatting>
  <conditionalFormatting sqref="E142:E150">
    <cfRule type="containsBlanks" dxfId="1554" priority="1521">
      <formula>LEN(TRIM(E142))=0</formula>
    </cfRule>
  </conditionalFormatting>
  <conditionalFormatting sqref="E152:E160">
    <cfRule type="containsBlanks" dxfId="1553" priority="1520">
      <formula>LEN(TRIM(E152))=0</formula>
    </cfRule>
  </conditionalFormatting>
  <conditionalFormatting sqref="E152:E160">
    <cfRule type="containsBlanks" dxfId="1552" priority="1519">
      <formula>LEN(TRIM(E152))=0</formula>
    </cfRule>
  </conditionalFormatting>
  <conditionalFormatting sqref="E152:E160">
    <cfRule type="containsBlanks" dxfId="1551" priority="1518">
      <formula>LEN(TRIM(E152))=0</formula>
    </cfRule>
  </conditionalFormatting>
  <conditionalFormatting sqref="E152:E160">
    <cfRule type="containsBlanks" dxfId="1550" priority="1517">
      <formula>LEN(TRIM(E152))=0</formula>
    </cfRule>
  </conditionalFormatting>
  <conditionalFormatting sqref="E152:E160">
    <cfRule type="containsBlanks" dxfId="1549" priority="1516">
      <formula>LEN(TRIM(E152))=0</formula>
    </cfRule>
  </conditionalFormatting>
  <conditionalFormatting sqref="G152:G160">
    <cfRule type="containsBlanks" dxfId="1548" priority="1515">
      <formula>LEN(TRIM(G152))=0</formula>
    </cfRule>
  </conditionalFormatting>
  <conditionalFormatting sqref="G152:G160">
    <cfRule type="containsBlanks" dxfId="1547" priority="1514">
      <formula>LEN(TRIM(G152))=0</formula>
    </cfRule>
  </conditionalFormatting>
  <conditionalFormatting sqref="G152:G160">
    <cfRule type="containsBlanks" dxfId="1546" priority="1513">
      <formula>LEN(TRIM(G152))=0</formula>
    </cfRule>
  </conditionalFormatting>
  <conditionalFormatting sqref="G152:G160">
    <cfRule type="containsBlanks" dxfId="1545" priority="1512">
      <formula>LEN(TRIM(G152))=0</formula>
    </cfRule>
  </conditionalFormatting>
  <conditionalFormatting sqref="G152:G160">
    <cfRule type="containsBlanks" dxfId="1544" priority="1511">
      <formula>LEN(TRIM(G152))=0</formula>
    </cfRule>
  </conditionalFormatting>
  <conditionalFormatting sqref="O152:O160">
    <cfRule type="containsBlanks" dxfId="1543" priority="1510">
      <formula>LEN(TRIM(O152))=0</formula>
    </cfRule>
  </conditionalFormatting>
  <conditionalFormatting sqref="O152:O160">
    <cfRule type="containsBlanks" dxfId="1542" priority="1509">
      <formula>LEN(TRIM(O152))=0</formula>
    </cfRule>
  </conditionalFormatting>
  <conditionalFormatting sqref="O152:O160">
    <cfRule type="containsBlanks" dxfId="1541" priority="1508">
      <formula>LEN(TRIM(O152))=0</formula>
    </cfRule>
  </conditionalFormatting>
  <conditionalFormatting sqref="O152:O160">
    <cfRule type="containsBlanks" dxfId="1540" priority="1507">
      <formula>LEN(TRIM(O152))=0</formula>
    </cfRule>
  </conditionalFormatting>
  <conditionalFormatting sqref="O152:O160">
    <cfRule type="containsBlanks" dxfId="1539" priority="1506">
      <formula>LEN(TRIM(O152))=0</formula>
    </cfRule>
  </conditionalFormatting>
  <conditionalFormatting sqref="O162:O168">
    <cfRule type="containsBlanks" dxfId="1538" priority="1505">
      <formula>LEN(TRIM(O162))=0</formula>
    </cfRule>
  </conditionalFormatting>
  <conditionalFormatting sqref="O162:O168">
    <cfRule type="containsBlanks" dxfId="1537" priority="1504">
      <formula>LEN(TRIM(O162))=0</formula>
    </cfRule>
  </conditionalFormatting>
  <conditionalFormatting sqref="O162:O168">
    <cfRule type="containsBlanks" dxfId="1536" priority="1503">
      <formula>LEN(TRIM(O162))=0</formula>
    </cfRule>
  </conditionalFormatting>
  <conditionalFormatting sqref="O162:O168">
    <cfRule type="containsBlanks" dxfId="1535" priority="1502">
      <formula>LEN(TRIM(O162))=0</formula>
    </cfRule>
  </conditionalFormatting>
  <conditionalFormatting sqref="O162:O168">
    <cfRule type="containsBlanks" dxfId="1534" priority="1501">
      <formula>LEN(TRIM(O162))=0</formula>
    </cfRule>
  </conditionalFormatting>
  <conditionalFormatting sqref="G162:G168">
    <cfRule type="containsBlanks" dxfId="1533" priority="1500">
      <formula>LEN(TRIM(G162))=0</formula>
    </cfRule>
  </conditionalFormatting>
  <conditionalFormatting sqref="G162:G168">
    <cfRule type="containsBlanks" dxfId="1532" priority="1499">
      <formula>LEN(TRIM(G162))=0</formula>
    </cfRule>
  </conditionalFormatting>
  <conditionalFormatting sqref="G162:G168">
    <cfRule type="containsBlanks" dxfId="1531" priority="1498">
      <formula>LEN(TRIM(G162))=0</formula>
    </cfRule>
  </conditionalFormatting>
  <conditionalFormatting sqref="G162:G168">
    <cfRule type="containsBlanks" dxfId="1530" priority="1497">
      <formula>LEN(TRIM(G162))=0</formula>
    </cfRule>
  </conditionalFormatting>
  <conditionalFormatting sqref="G162:G168">
    <cfRule type="containsBlanks" dxfId="1529" priority="1496">
      <formula>LEN(TRIM(G162))=0</formula>
    </cfRule>
  </conditionalFormatting>
  <conditionalFormatting sqref="E162:E168">
    <cfRule type="containsBlanks" dxfId="1528" priority="1495">
      <formula>LEN(TRIM(E162))=0</formula>
    </cfRule>
  </conditionalFormatting>
  <conditionalFormatting sqref="E162:E168">
    <cfRule type="containsBlanks" dxfId="1527" priority="1494">
      <formula>LEN(TRIM(E162))=0</formula>
    </cfRule>
  </conditionalFormatting>
  <conditionalFormatting sqref="E162:E168">
    <cfRule type="containsBlanks" dxfId="1526" priority="1493">
      <formula>LEN(TRIM(E162))=0</formula>
    </cfRule>
  </conditionalFormatting>
  <conditionalFormatting sqref="E162:E168">
    <cfRule type="containsBlanks" dxfId="1525" priority="1492">
      <formula>LEN(TRIM(E162))=0</formula>
    </cfRule>
  </conditionalFormatting>
  <conditionalFormatting sqref="E162:E168">
    <cfRule type="containsBlanks" dxfId="1524" priority="1491">
      <formula>LEN(TRIM(E162))=0</formula>
    </cfRule>
  </conditionalFormatting>
  <conditionalFormatting sqref="E170:E178">
    <cfRule type="containsBlanks" dxfId="1523" priority="1490">
      <formula>LEN(TRIM(E170))=0</formula>
    </cfRule>
  </conditionalFormatting>
  <conditionalFormatting sqref="E170:E178">
    <cfRule type="containsBlanks" dxfId="1522" priority="1489">
      <formula>LEN(TRIM(E170))=0</formula>
    </cfRule>
  </conditionalFormatting>
  <conditionalFormatting sqref="E170:E178">
    <cfRule type="containsBlanks" dxfId="1521" priority="1488">
      <formula>LEN(TRIM(E170))=0</formula>
    </cfRule>
  </conditionalFormatting>
  <conditionalFormatting sqref="E170:E178">
    <cfRule type="containsBlanks" dxfId="1520" priority="1487">
      <formula>LEN(TRIM(E170))=0</formula>
    </cfRule>
  </conditionalFormatting>
  <conditionalFormatting sqref="E170:E178">
    <cfRule type="containsBlanks" dxfId="1519" priority="1486">
      <formula>LEN(TRIM(E170))=0</formula>
    </cfRule>
  </conditionalFormatting>
  <conditionalFormatting sqref="G170:G178">
    <cfRule type="containsBlanks" dxfId="1518" priority="1485">
      <formula>LEN(TRIM(G170))=0</formula>
    </cfRule>
  </conditionalFormatting>
  <conditionalFormatting sqref="G170:G178">
    <cfRule type="containsBlanks" dxfId="1517" priority="1484">
      <formula>LEN(TRIM(G170))=0</formula>
    </cfRule>
  </conditionalFormatting>
  <conditionalFormatting sqref="G170:G178">
    <cfRule type="containsBlanks" dxfId="1516" priority="1483">
      <formula>LEN(TRIM(G170))=0</formula>
    </cfRule>
  </conditionalFormatting>
  <conditionalFormatting sqref="G170:G178">
    <cfRule type="containsBlanks" dxfId="1515" priority="1482">
      <formula>LEN(TRIM(G170))=0</formula>
    </cfRule>
  </conditionalFormatting>
  <conditionalFormatting sqref="G170:G178">
    <cfRule type="containsBlanks" dxfId="1514" priority="1481">
      <formula>LEN(TRIM(G170))=0</formula>
    </cfRule>
  </conditionalFormatting>
  <conditionalFormatting sqref="O170:O178">
    <cfRule type="containsBlanks" dxfId="1513" priority="1480">
      <formula>LEN(TRIM(O170))=0</formula>
    </cfRule>
  </conditionalFormatting>
  <conditionalFormatting sqref="O170:O178">
    <cfRule type="containsBlanks" dxfId="1512" priority="1479">
      <formula>LEN(TRIM(O170))=0</formula>
    </cfRule>
  </conditionalFormatting>
  <conditionalFormatting sqref="O170:O178">
    <cfRule type="containsBlanks" dxfId="1511" priority="1478">
      <formula>LEN(TRIM(O170))=0</formula>
    </cfRule>
  </conditionalFormatting>
  <conditionalFormatting sqref="O170:O178">
    <cfRule type="containsBlanks" dxfId="1510" priority="1477">
      <formula>LEN(TRIM(O170))=0</formula>
    </cfRule>
  </conditionalFormatting>
  <conditionalFormatting sqref="O170:O178">
    <cfRule type="containsBlanks" dxfId="1509" priority="1476">
      <formula>LEN(TRIM(O170))=0</formula>
    </cfRule>
  </conditionalFormatting>
  <conditionalFormatting sqref="O180:O184">
    <cfRule type="containsBlanks" dxfId="1508" priority="1475">
      <formula>LEN(TRIM(O180))=0</formula>
    </cfRule>
  </conditionalFormatting>
  <conditionalFormatting sqref="O180:O184">
    <cfRule type="containsBlanks" dxfId="1507" priority="1474">
      <formula>LEN(TRIM(O180))=0</formula>
    </cfRule>
  </conditionalFormatting>
  <conditionalFormatting sqref="O180:O184">
    <cfRule type="containsBlanks" dxfId="1506" priority="1473">
      <formula>LEN(TRIM(O180))=0</formula>
    </cfRule>
  </conditionalFormatting>
  <conditionalFormatting sqref="O180:O184">
    <cfRule type="containsBlanks" dxfId="1505" priority="1472">
      <formula>LEN(TRIM(O180))=0</formula>
    </cfRule>
  </conditionalFormatting>
  <conditionalFormatting sqref="O180:O184">
    <cfRule type="containsBlanks" dxfId="1504" priority="1471">
      <formula>LEN(TRIM(O180))=0</formula>
    </cfRule>
  </conditionalFormatting>
  <conditionalFormatting sqref="G180:G184">
    <cfRule type="containsBlanks" dxfId="1503" priority="1470">
      <formula>LEN(TRIM(G180))=0</formula>
    </cfRule>
  </conditionalFormatting>
  <conditionalFormatting sqref="G180:G184">
    <cfRule type="containsBlanks" dxfId="1502" priority="1469">
      <formula>LEN(TRIM(G180))=0</formula>
    </cfRule>
  </conditionalFormatting>
  <conditionalFormatting sqref="G180:G184">
    <cfRule type="containsBlanks" dxfId="1501" priority="1468">
      <formula>LEN(TRIM(G180))=0</formula>
    </cfRule>
  </conditionalFormatting>
  <conditionalFormatting sqref="G180:G184">
    <cfRule type="containsBlanks" dxfId="1500" priority="1467">
      <formula>LEN(TRIM(G180))=0</formula>
    </cfRule>
  </conditionalFormatting>
  <conditionalFormatting sqref="G180:G184">
    <cfRule type="containsBlanks" dxfId="1499" priority="1466">
      <formula>LEN(TRIM(G180))=0</formula>
    </cfRule>
  </conditionalFormatting>
  <conditionalFormatting sqref="E180:E184">
    <cfRule type="containsBlanks" dxfId="1498" priority="1465">
      <formula>LEN(TRIM(E180))=0</formula>
    </cfRule>
  </conditionalFormatting>
  <conditionalFormatting sqref="E180:E184">
    <cfRule type="containsBlanks" dxfId="1497" priority="1464">
      <formula>LEN(TRIM(E180))=0</formula>
    </cfRule>
  </conditionalFormatting>
  <conditionalFormatting sqref="E180:E184">
    <cfRule type="containsBlanks" dxfId="1496" priority="1463">
      <formula>LEN(TRIM(E180))=0</formula>
    </cfRule>
  </conditionalFormatting>
  <conditionalFormatting sqref="E180:E184">
    <cfRule type="containsBlanks" dxfId="1495" priority="1462">
      <formula>LEN(TRIM(E180))=0</formula>
    </cfRule>
  </conditionalFormatting>
  <conditionalFormatting sqref="E180:E184">
    <cfRule type="containsBlanks" dxfId="1494" priority="1461">
      <formula>LEN(TRIM(E180))=0</formula>
    </cfRule>
  </conditionalFormatting>
  <conditionalFormatting sqref="E186:E192">
    <cfRule type="containsBlanks" dxfId="1493" priority="1460">
      <formula>LEN(TRIM(E186))=0</formula>
    </cfRule>
  </conditionalFormatting>
  <conditionalFormatting sqref="E186:E192">
    <cfRule type="containsBlanks" dxfId="1492" priority="1459">
      <formula>LEN(TRIM(E186))=0</formula>
    </cfRule>
  </conditionalFormatting>
  <conditionalFormatting sqref="E186:E192">
    <cfRule type="containsBlanks" dxfId="1491" priority="1458">
      <formula>LEN(TRIM(E186))=0</formula>
    </cfRule>
  </conditionalFormatting>
  <conditionalFormatting sqref="E186:E192">
    <cfRule type="containsBlanks" dxfId="1490" priority="1457">
      <formula>LEN(TRIM(E186))=0</formula>
    </cfRule>
  </conditionalFormatting>
  <conditionalFormatting sqref="E186:E192">
    <cfRule type="containsBlanks" dxfId="1489" priority="1456">
      <formula>LEN(TRIM(E186))=0</formula>
    </cfRule>
  </conditionalFormatting>
  <conditionalFormatting sqref="G186:G192">
    <cfRule type="containsBlanks" dxfId="1488" priority="1455">
      <formula>LEN(TRIM(G186))=0</formula>
    </cfRule>
  </conditionalFormatting>
  <conditionalFormatting sqref="G186:G192">
    <cfRule type="containsBlanks" dxfId="1487" priority="1454">
      <formula>LEN(TRIM(G186))=0</formula>
    </cfRule>
  </conditionalFormatting>
  <conditionalFormatting sqref="G186:G192">
    <cfRule type="containsBlanks" dxfId="1486" priority="1453">
      <formula>LEN(TRIM(G186))=0</formula>
    </cfRule>
  </conditionalFormatting>
  <conditionalFormatting sqref="G186:G192">
    <cfRule type="containsBlanks" dxfId="1485" priority="1452">
      <formula>LEN(TRIM(G186))=0</formula>
    </cfRule>
  </conditionalFormatting>
  <conditionalFormatting sqref="G186:G192">
    <cfRule type="containsBlanks" dxfId="1484" priority="1451">
      <formula>LEN(TRIM(G186))=0</formula>
    </cfRule>
  </conditionalFormatting>
  <conditionalFormatting sqref="O186:O192">
    <cfRule type="containsBlanks" dxfId="1483" priority="1450">
      <formula>LEN(TRIM(O186))=0</formula>
    </cfRule>
  </conditionalFormatting>
  <conditionalFormatting sqref="O186:O192">
    <cfRule type="containsBlanks" dxfId="1482" priority="1449">
      <formula>LEN(TRIM(O186))=0</formula>
    </cfRule>
  </conditionalFormatting>
  <conditionalFormatting sqref="O186:O192">
    <cfRule type="containsBlanks" dxfId="1481" priority="1448">
      <formula>LEN(TRIM(O186))=0</formula>
    </cfRule>
  </conditionalFormatting>
  <conditionalFormatting sqref="O186:O192">
    <cfRule type="containsBlanks" dxfId="1480" priority="1447">
      <formula>LEN(TRIM(O186))=0</formula>
    </cfRule>
  </conditionalFormatting>
  <conditionalFormatting sqref="O186:O192">
    <cfRule type="containsBlanks" dxfId="1479" priority="1446">
      <formula>LEN(TRIM(O186))=0</formula>
    </cfRule>
  </conditionalFormatting>
  <conditionalFormatting sqref="O211:O214">
    <cfRule type="containsBlanks" dxfId="1478" priority="1445">
      <formula>LEN(TRIM(O211))=0</formula>
    </cfRule>
  </conditionalFormatting>
  <conditionalFormatting sqref="O211:O214">
    <cfRule type="containsBlanks" dxfId="1477" priority="1444">
      <formula>LEN(TRIM(O211))=0</formula>
    </cfRule>
  </conditionalFormatting>
  <conditionalFormatting sqref="O211:O214">
    <cfRule type="containsBlanks" dxfId="1476" priority="1443">
      <formula>LEN(TRIM(O211))=0</formula>
    </cfRule>
  </conditionalFormatting>
  <conditionalFormatting sqref="O211:O214">
    <cfRule type="containsBlanks" dxfId="1475" priority="1442">
      <formula>LEN(TRIM(O211))=0</formula>
    </cfRule>
  </conditionalFormatting>
  <conditionalFormatting sqref="O211:O214">
    <cfRule type="containsBlanks" dxfId="1474" priority="1441">
      <formula>LEN(TRIM(O211))=0</formula>
    </cfRule>
  </conditionalFormatting>
  <conditionalFormatting sqref="O211:O214">
    <cfRule type="containsBlanks" dxfId="1473" priority="1440">
      <formula>LEN(TRIM(O211))=0</formula>
    </cfRule>
  </conditionalFormatting>
  <conditionalFormatting sqref="O216">
    <cfRule type="containsBlanks" dxfId="1472" priority="1439">
      <formula>LEN(TRIM(O216))=0</formula>
    </cfRule>
  </conditionalFormatting>
  <conditionalFormatting sqref="O216">
    <cfRule type="containsBlanks" dxfId="1471" priority="1438">
      <formula>LEN(TRIM(O216))=0</formula>
    </cfRule>
  </conditionalFormatting>
  <conditionalFormatting sqref="O216">
    <cfRule type="containsBlanks" dxfId="1470" priority="1437">
      <formula>LEN(TRIM(O216))=0</formula>
    </cfRule>
  </conditionalFormatting>
  <conditionalFormatting sqref="O216">
    <cfRule type="containsBlanks" dxfId="1469" priority="1436">
      <formula>LEN(TRIM(O216))=0</formula>
    </cfRule>
  </conditionalFormatting>
  <conditionalFormatting sqref="O216">
    <cfRule type="containsBlanks" dxfId="1468" priority="1435">
      <formula>LEN(TRIM(O216))=0</formula>
    </cfRule>
  </conditionalFormatting>
  <conditionalFormatting sqref="O216">
    <cfRule type="containsBlanks" dxfId="1467" priority="1434">
      <formula>LEN(TRIM(O216))=0</formula>
    </cfRule>
  </conditionalFormatting>
  <conditionalFormatting sqref="E216">
    <cfRule type="containsBlanks" dxfId="1466" priority="1433">
      <formula>LEN(TRIM(E216))=0</formula>
    </cfRule>
  </conditionalFormatting>
  <conditionalFormatting sqref="E216">
    <cfRule type="containsBlanks" dxfId="1465" priority="1432">
      <formula>LEN(TRIM(E216))=0</formula>
    </cfRule>
  </conditionalFormatting>
  <conditionalFormatting sqref="E216">
    <cfRule type="containsBlanks" dxfId="1464" priority="1431">
      <formula>LEN(TRIM(E216))=0</formula>
    </cfRule>
  </conditionalFormatting>
  <conditionalFormatting sqref="E216">
    <cfRule type="containsBlanks" dxfId="1463" priority="1430">
      <formula>LEN(TRIM(E216))=0</formula>
    </cfRule>
  </conditionalFormatting>
  <conditionalFormatting sqref="E216">
    <cfRule type="containsBlanks" dxfId="1462" priority="1429">
      <formula>LEN(TRIM(E216))=0</formula>
    </cfRule>
  </conditionalFormatting>
  <conditionalFormatting sqref="E216">
    <cfRule type="containsBlanks" dxfId="1461" priority="1428">
      <formula>LEN(TRIM(E216))=0</formula>
    </cfRule>
  </conditionalFormatting>
  <conditionalFormatting sqref="E211:E214">
    <cfRule type="containsBlanks" dxfId="1460" priority="1427">
      <formula>LEN(TRIM(E211))=0</formula>
    </cfRule>
  </conditionalFormatting>
  <conditionalFormatting sqref="E211:E214">
    <cfRule type="containsBlanks" dxfId="1459" priority="1426">
      <formula>LEN(TRIM(E211))=0</formula>
    </cfRule>
  </conditionalFormatting>
  <conditionalFormatting sqref="E211:E214">
    <cfRule type="containsBlanks" dxfId="1458" priority="1425">
      <formula>LEN(TRIM(E211))=0</formula>
    </cfRule>
  </conditionalFormatting>
  <conditionalFormatting sqref="E211:E214">
    <cfRule type="containsBlanks" dxfId="1457" priority="1424">
      <formula>LEN(TRIM(E211))=0</formula>
    </cfRule>
  </conditionalFormatting>
  <conditionalFormatting sqref="E211:E214">
    <cfRule type="containsBlanks" dxfId="1456" priority="1423">
      <formula>LEN(TRIM(E211))=0</formula>
    </cfRule>
  </conditionalFormatting>
  <conditionalFormatting sqref="E211:E214">
    <cfRule type="containsBlanks" dxfId="1455" priority="1422">
      <formula>LEN(TRIM(E211))=0</formula>
    </cfRule>
  </conditionalFormatting>
  <conditionalFormatting sqref="E219:E226">
    <cfRule type="containsBlanks" dxfId="1454" priority="1421">
      <formula>LEN(TRIM(E219))=0</formula>
    </cfRule>
  </conditionalFormatting>
  <conditionalFormatting sqref="E219:E226">
    <cfRule type="containsBlanks" dxfId="1453" priority="1420">
      <formula>LEN(TRIM(E219))=0</formula>
    </cfRule>
  </conditionalFormatting>
  <conditionalFormatting sqref="E219:E226">
    <cfRule type="containsBlanks" dxfId="1452" priority="1419">
      <formula>LEN(TRIM(E219))=0</formula>
    </cfRule>
  </conditionalFormatting>
  <conditionalFormatting sqref="E219:E226">
    <cfRule type="containsBlanks" dxfId="1451" priority="1418">
      <formula>LEN(TRIM(E219))=0</formula>
    </cfRule>
  </conditionalFormatting>
  <conditionalFormatting sqref="E219:E226">
    <cfRule type="containsBlanks" dxfId="1450" priority="1417">
      <formula>LEN(TRIM(E219))=0</formula>
    </cfRule>
  </conditionalFormatting>
  <conditionalFormatting sqref="E219:E226">
    <cfRule type="containsBlanks" dxfId="1449" priority="1416">
      <formula>LEN(TRIM(E219))=0</formula>
    </cfRule>
  </conditionalFormatting>
  <conditionalFormatting sqref="G219:G226">
    <cfRule type="containsBlanks" dxfId="1448" priority="1415">
      <formula>LEN(TRIM(G219))=0</formula>
    </cfRule>
  </conditionalFormatting>
  <conditionalFormatting sqref="G219:G226">
    <cfRule type="containsBlanks" dxfId="1447" priority="1414">
      <formula>LEN(TRIM(G219))=0</formula>
    </cfRule>
  </conditionalFormatting>
  <conditionalFormatting sqref="G219:G226">
    <cfRule type="containsBlanks" dxfId="1446" priority="1413">
      <formula>LEN(TRIM(G219))=0</formula>
    </cfRule>
  </conditionalFormatting>
  <conditionalFormatting sqref="G219:G226">
    <cfRule type="containsBlanks" dxfId="1445" priority="1412">
      <formula>LEN(TRIM(G219))=0</formula>
    </cfRule>
  </conditionalFormatting>
  <conditionalFormatting sqref="G219:G226">
    <cfRule type="containsBlanks" dxfId="1444" priority="1411">
      <formula>LEN(TRIM(G219))=0</formula>
    </cfRule>
  </conditionalFormatting>
  <conditionalFormatting sqref="G219:G226">
    <cfRule type="containsBlanks" dxfId="1443" priority="1410">
      <formula>LEN(TRIM(G219))=0</formula>
    </cfRule>
  </conditionalFormatting>
  <conditionalFormatting sqref="O219:O226">
    <cfRule type="containsBlanks" dxfId="1442" priority="1409">
      <formula>LEN(TRIM(O219))=0</formula>
    </cfRule>
  </conditionalFormatting>
  <conditionalFormatting sqref="O219:O226">
    <cfRule type="containsBlanks" dxfId="1441" priority="1408">
      <formula>LEN(TRIM(O219))=0</formula>
    </cfRule>
  </conditionalFormatting>
  <conditionalFormatting sqref="O219:O226">
    <cfRule type="containsBlanks" dxfId="1440" priority="1407">
      <formula>LEN(TRIM(O219))=0</formula>
    </cfRule>
  </conditionalFormatting>
  <conditionalFormatting sqref="O219:O226">
    <cfRule type="containsBlanks" dxfId="1439" priority="1406">
      <formula>LEN(TRIM(O219))=0</formula>
    </cfRule>
  </conditionalFormatting>
  <conditionalFormatting sqref="O219:O226">
    <cfRule type="containsBlanks" dxfId="1438" priority="1405">
      <formula>LEN(TRIM(O219))=0</formula>
    </cfRule>
  </conditionalFormatting>
  <conditionalFormatting sqref="O219:O226">
    <cfRule type="containsBlanks" dxfId="1437" priority="1404">
      <formula>LEN(TRIM(O219))=0</formula>
    </cfRule>
  </conditionalFormatting>
  <conditionalFormatting sqref="O228:O229">
    <cfRule type="containsBlanks" dxfId="1436" priority="1403">
      <formula>LEN(TRIM(O228))=0</formula>
    </cfRule>
  </conditionalFormatting>
  <conditionalFormatting sqref="O228:O229">
    <cfRule type="containsBlanks" dxfId="1435" priority="1402">
      <formula>LEN(TRIM(O228))=0</formula>
    </cfRule>
  </conditionalFormatting>
  <conditionalFormatting sqref="O228:O229">
    <cfRule type="containsBlanks" dxfId="1434" priority="1401">
      <formula>LEN(TRIM(O228))=0</formula>
    </cfRule>
  </conditionalFormatting>
  <conditionalFormatting sqref="O228:O229">
    <cfRule type="containsBlanks" dxfId="1433" priority="1400">
      <formula>LEN(TRIM(O228))=0</formula>
    </cfRule>
  </conditionalFormatting>
  <conditionalFormatting sqref="O228:O229">
    <cfRule type="containsBlanks" dxfId="1432" priority="1399">
      <formula>LEN(TRIM(O228))=0</formula>
    </cfRule>
  </conditionalFormatting>
  <conditionalFormatting sqref="O228:O229">
    <cfRule type="containsBlanks" dxfId="1431" priority="1398">
      <formula>LEN(TRIM(O228))=0</formula>
    </cfRule>
  </conditionalFormatting>
  <conditionalFormatting sqref="E228:E229">
    <cfRule type="containsBlanks" dxfId="1430" priority="1397">
      <formula>LEN(TRIM(E228))=0</formula>
    </cfRule>
  </conditionalFormatting>
  <conditionalFormatting sqref="E228:E229">
    <cfRule type="containsBlanks" dxfId="1429" priority="1396">
      <formula>LEN(TRIM(E228))=0</formula>
    </cfRule>
  </conditionalFormatting>
  <conditionalFormatting sqref="E228:E229">
    <cfRule type="containsBlanks" dxfId="1428" priority="1395">
      <formula>LEN(TRIM(E228))=0</formula>
    </cfRule>
  </conditionalFormatting>
  <conditionalFormatting sqref="E228:E229">
    <cfRule type="containsBlanks" dxfId="1427" priority="1394">
      <formula>LEN(TRIM(E228))=0</formula>
    </cfRule>
  </conditionalFormatting>
  <conditionalFormatting sqref="E228:E229">
    <cfRule type="containsBlanks" dxfId="1426" priority="1393">
      <formula>LEN(TRIM(E228))=0</formula>
    </cfRule>
  </conditionalFormatting>
  <conditionalFormatting sqref="E228:E229">
    <cfRule type="containsBlanks" dxfId="1425" priority="1392">
      <formula>LEN(TRIM(E228))=0</formula>
    </cfRule>
  </conditionalFormatting>
  <conditionalFormatting sqref="E243:E248">
    <cfRule type="containsBlanks" dxfId="1424" priority="1391">
      <formula>LEN(TRIM(E243))=0</formula>
    </cfRule>
  </conditionalFormatting>
  <conditionalFormatting sqref="E243:E248">
    <cfRule type="containsBlanks" dxfId="1423" priority="1390">
      <formula>LEN(TRIM(E243))=0</formula>
    </cfRule>
  </conditionalFormatting>
  <conditionalFormatting sqref="E243:E248">
    <cfRule type="containsBlanks" dxfId="1422" priority="1389">
      <formula>LEN(TRIM(E243))=0</formula>
    </cfRule>
  </conditionalFormatting>
  <conditionalFormatting sqref="E243:E248">
    <cfRule type="containsBlanks" dxfId="1421" priority="1388">
      <formula>LEN(TRIM(E243))=0</formula>
    </cfRule>
  </conditionalFormatting>
  <conditionalFormatting sqref="E243:E248">
    <cfRule type="containsBlanks" dxfId="1420" priority="1387">
      <formula>LEN(TRIM(E243))=0</formula>
    </cfRule>
  </conditionalFormatting>
  <conditionalFormatting sqref="E243:E248">
    <cfRule type="containsBlanks" dxfId="1419" priority="1386">
      <formula>LEN(TRIM(E243))=0</formula>
    </cfRule>
  </conditionalFormatting>
  <conditionalFormatting sqref="G243:G248">
    <cfRule type="containsBlanks" dxfId="1418" priority="1385">
      <formula>LEN(TRIM(G243))=0</formula>
    </cfRule>
  </conditionalFormatting>
  <conditionalFormatting sqref="G243:G248">
    <cfRule type="containsBlanks" dxfId="1417" priority="1384">
      <formula>LEN(TRIM(G243))=0</formula>
    </cfRule>
  </conditionalFormatting>
  <conditionalFormatting sqref="G243:G248">
    <cfRule type="containsBlanks" dxfId="1416" priority="1383">
      <formula>LEN(TRIM(G243))=0</formula>
    </cfRule>
  </conditionalFormatting>
  <conditionalFormatting sqref="G243:G248">
    <cfRule type="containsBlanks" dxfId="1415" priority="1382">
      <formula>LEN(TRIM(G243))=0</formula>
    </cfRule>
  </conditionalFormatting>
  <conditionalFormatting sqref="G243:G248">
    <cfRule type="containsBlanks" dxfId="1414" priority="1381">
      <formula>LEN(TRIM(G243))=0</formula>
    </cfRule>
  </conditionalFormatting>
  <conditionalFormatting sqref="G243:G248">
    <cfRule type="containsBlanks" dxfId="1413" priority="1380">
      <formula>LEN(TRIM(G243))=0</formula>
    </cfRule>
  </conditionalFormatting>
  <conditionalFormatting sqref="M243:M248">
    <cfRule type="containsBlanks" dxfId="1412" priority="1379">
      <formula>LEN(TRIM(M243))=0</formula>
    </cfRule>
  </conditionalFormatting>
  <conditionalFormatting sqref="M243:M248">
    <cfRule type="containsBlanks" dxfId="1411" priority="1378">
      <formula>LEN(TRIM(M243))=0</formula>
    </cfRule>
  </conditionalFormatting>
  <conditionalFormatting sqref="M243:M248">
    <cfRule type="containsBlanks" dxfId="1410" priority="1377">
      <formula>LEN(TRIM(M243))=0</formula>
    </cfRule>
  </conditionalFormatting>
  <conditionalFormatting sqref="M243:M248">
    <cfRule type="containsBlanks" dxfId="1409" priority="1376">
      <formula>LEN(TRIM(M243))=0</formula>
    </cfRule>
  </conditionalFormatting>
  <conditionalFormatting sqref="M243:M248">
    <cfRule type="containsBlanks" dxfId="1408" priority="1375">
      <formula>LEN(TRIM(M243))=0</formula>
    </cfRule>
  </conditionalFormatting>
  <conditionalFormatting sqref="M243:M248">
    <cfRule type="containsBlanks" dxfId="1407" priority="1374">
      <formula>LEN(TRIM(M243))=0</formula>
    </cfRule>
  </conditionalFormatting>
  <conditionalFormatting sqref="O243:O248">
    <cfRule type="containsBlanks" dxfId="1406" priority="1373">
      <formula>LEN(TRIM(O243))=0</formula>
    </cfRule>
  </conditionalFormatting>
  <conditionalFormatting sqref="O243:O248">
    <cfRule type="containsBlanks" dxfId="1405" priority="1372">
      <formula>LEN(TRIM(O243))=0</formula>
    </cfRule>
  </conditionalFormatting>
  <conditionalFormatting sqref="O243:O248">
    <cfRule type="containsBlanks" dxfId="1404" priority="1371">
      <formula>LEN(TRIM(O243))=0</formula>
    </cfRule>
  </conditionalFormatting>
  <conditionalFormatting sqref="O243:O248">
    <cfRule type="containsBlanks" dxfId="1403" priority="1370">
      <formula>LEN(TRIM(O243))=0</formula>
    </cfRule>
  </conditionalFormatting>
  <conditionalFormatting sqref="O243:O248">
    <cfRule type="containsBlanks" dxfId="1402" priority="1369">
      <formula>LEN(TRIM(O243))=0</formula>
    </cfRule>
  </conditionalFormatting>
  <conditionalFormatting sqref="O243:O248">
    <cfRule type="containsBlanks" dxfId="1401" priority="1368">
      <formula>LEN(TRIM(O243))=0</formula>
    </cfRule>
  </conditionalFormatting>
  <conditionalFormatting sqref="O250:O253">
    <cfRule type="containsBlanks" dxfId="1400" priority="1367">
      <formula>LEN(TRIM(O250))=0</formula>
    </cfRule>
  </conditionalFormatting>
  <conditionalFormatting sqref="O250:O253">
    <cfRule type="containsBlanks" dxfId="1399" priority="1366">
      <formula>LEN(TRIM(O250))=0</formula>
    </cfRule>
  </conditionalFormatting>
  <conditionalFormatting sqref="O250:O253">
    <cfRule type="containsBlanks" dxfId="1398" priority="1365">
      <formula>LEN(TRIM(O250))=0</formula>
    </cfRule>
  </conditionalFormatting>
  <conditionalFormatting sqref="O250:O253">
    <cfRule type="containsBlanks" dxfId="1397" priority="1364">
      <formula>LEN(TRIM(O250))=0</formula>
    </cfRule>
  </conditionalFormatting>
  <conditionalFormatting sqref="O250:O253">
    <cfRule type="containsBlanks" dxfId="1396" priority="1363">
      <formula>LEN(TRIM(O250))=0</formula>
    </cfRule>
  </conditionalFormatting>
  <conditionalFormatting sqref="O250:O253">
    <cfRule type="containsBlanks" dxfId="1395" priority="1362">
      <formula>LEN(TRIM(O250))=0</formula>
    </cfRule>
  </conditionalFormatting>
  <conditionalFormatting sqref="M250:M253">
    <cfRule type="containsBlanks" dxfId="1394" priority="1361">
      <formula>LEN(TRIM(M250))=0</formula>
    </cfRule>
  </conditionalFormatting>
  <conditionalFormatting sqref="M250:M253">
    <cfRule type="containsBlanks" dxfId="1393" priority="1360">
      <formula>LEN(TRIM(M250))=0</formula>
    </cfRule>
  </conditionalFormatting>
  <conditionalFormatting sqref="M250:M253">
    <cfRule type="containsBlanks" dxfId="1392" priority="1359">
      <formula>LEN(TRIM(M250))=0</formula>
    </cfRule>
  </conditionalFormatting>
  <conditionalFormatting sqref="M250:M253">
    <cfRule type="containsBlanks" dxfId="1391" priority="1358">
      <formula>LEN(TRIM(M250))=0</formula>
    </cfRule>
  </conditionalFormatting>
  <conditionalFormatting sqref="M250:M253">
    <cfRule type="containsBlanks" dxfId="1390" priority="1357">
      <formula>LEN(TRIM(M250))=0</formula>
    </cfRule>
  </conditionalFormatting>
  <conditionalFormatting sqref="M250:M253">
    <cfRule type="containsBlanks" dxfId="1389" priority="1356">
      <formula>LEN(TRIM(M250))=0</formula>
    </cfRule>
  </conditionalFormatting>
  <conditionalFormatting sqref="G250:G253">
    <cfRule type="containsBlanks" dxfId="1388" priority="1355">
      <formula>LEN(TRIM(G250))=0</formula>
    </cfRule>
  </conditionalFormatting>
  <conditionalFormatting sqref="G250:G253">
    <cfRule type="containsBlanks" dxfId="1387" priority="1354">
      <formula>LEN(TRIM(G250))=0</formula>
    </cfRule>
  </conditionalFormatting>
  <conditionalFormatting sqref="G250:G253">
    <cfRule type="containsBlanks" dxfId="1386" priority="1353">
      <formula>LEN(TRIM(G250))=0</formula>
    </cfRule>
  </conditionalFormatting>
  <conditionalFormatting sqref="G250:G253">
    <cfRule type="containsBlanks" dxfId="1385" priority="1352">
      <formula>LEN(TRIM(G250))=0</formula>
    </cfRule>
  </conditionalFormatting>
  <conditionalFormatting sqref="G250:G253">
    <cfRule type="containsBlanks" dxfId="1384" priority="1351">
      <formula>LEN(TRIM(G250))=0</formula>
    </cfRule>
  </conditionalFormatting>
  <conditionalFormatting sqref="G250:G253">
    <cfRule type="containsBlanks" dxfId="1383" priority="1350">
      <formula>LEN(TRIM(G250))=0</formula>
    </cfRule>
  </conditionalFormatting>
  <conditionalFormatting sqref="E250:E253">
    <cfRule type="containsBlanks" dxfId="1382" priority="1349">
      <formula>LEN(TRIM(E250))=0</formula>
    </cfRule>
  </conditionalFormatting>
  <conditionalFormatting sqref="E250:E253">
    <cfRule type="containsBlanks" dxfId="1381" priority="1348">
      <formula>LEN(TRIM(E250))=0</formula>
    </cfRule>
  </conditionalFormatting>
  <conditionalFormatting sqref="E250:E253">
    <cfRule type="containsBlanks" dxfId="1380" priority="1347">
      <formula>LEN(TRIM(E250))=0</formula>
    </cfRule>
  </conditionalFormatting>
  <conditionalFormatting sqref="E250:E253">
    <cfRule type="containsBlanks" dxfId="1379" priority="1346">
      <formula>LEN(TRIM(E250))=0</formula>
    </cfRule>
  </conditionalFormatting>
  <conditionalFormatting sqref="E250:E253">
    <cfRule type="containsBlanks" dxfId="1378" priority="1345">
      <formula>LEN(TRIM(E250))=0</formula>
    </cfRule>
  </conditionalFormatting>
  <conditionalFormatting sqref="E250:E253">
    <cfRule type="containsBlanks" dxfId="1377" priority="1344">
      <formula>LEN(TRIM(E250))=0</formula>
    </cfRule>
  </conditionalFormatting>
  <conditionalFormatting sqref="E255:E256">
    <cfRule type="containsBlanks" dxfId="1376" priority="1343">
      <formula>LEN(TRIM(E255))=0</formula>
    </cfRule>
  </conditionalFormatting>
  <conditionalFormatting sqref="E255:E256">
    <cfRule type="containsBlanks" dxfId="1375" priority="1342">
      <formula>LEN(TRIM(E255))=0</formula>
    </cfRule>
  </conditionalFormatting>
  <conditionalFormatting sqref="E255:E256">
    <cfRule type="containsBlanks" dxfId="1374" priority="1341">
      <formula>LEN(TRIM(E255))=0</formula>
    </cfRule>
  </conditionalFormatting>
  <conditionalFormatting sqref="E255:E256">
    <cfRule type="containsBlanks" dxfId="1373" priority="1340">
      <formula>LEN(TRIM(E255))=0</formula>
    </cfRule>
  </conditionalFormatting>
  <conditionalFormatting sqref="E255:E256">
    <cfRule type="containsBlanks" dxfId="1372" priority="1339">
      <formula>LEN(TRIM(E255))=0</formula>
    </cfRule>
  </conditionalFormatting>
  <conditionalFormatting sqref="E255:E256">
    <cfRule type="containsBlanks" dxfId="1371" priority="1338">
      <formula>LEN(TRIM(E255))=0</formula>
    </cfRule>
  </conditionalFormatting>
  <conditionalFormatting sqref="G255:G256">
    <cfRule type="containsBlanks" dxfId="1370" priority="1337">
      <formula>LEN(TRIM(G255))=0</formula>
    </cfRule>
  </conditionalFormatting>
  <conditionalFormatting sqref="G255:G256">
    <cfRule type="containsBlanks" dxfId="1369" priority="1336">
      <formula>LEN(TRIM(G255))=0</formula>
    </cfRule>
  </conditionalFormatting>
  <conditionalFormatting sqref="G255:G256">
    <cfRule type="containsBlanks" dxfId="1368" priority="1335">
      <formula>LEN(TRIM(G255))=0</formula>
    </cfRule>
  </conditionalFormatting>
  <conditionalFormatting sqref="G255:G256">
    <cfRule type="containsBlanks" dxfId="1367" priority="1334">
      <formula>LEN(TRIM(G255))=0</formula>
    </cfRule>
  </conditionalFormatting>
  <conditionalFormatting sqref="G255:G256">
    <cfRule type="containsBlanks" dxfId="1366" priority="1333">
      <formula>LEN(TRIM(G255))=0</formula>
    </cfRule>
  </conditionalFormatting>
  <conditionalFormatting sqref="G255:G256">
    <cfRule type="containsBlanks" dxfId="1365" priority="1332">
      <formula>LEN(TRIM(G255))=0</formula>
    </cfRule>
  </conditionalFormatting>
  <conditionalFormatting sqref="M255:M256">
    <cfRule type="containsBlanks" dxfId="1364" priority="1331">
      <formula>LEN(TRIM(M255))=0</formula>
    </cfRule>
  </conditionalFormatting>
  <conditionalFormatting sqref="M255:M256">
    <cfRule type="containsBlanks" dxfId="1363" priority="1330">
      <formula>LEN(TRIM(M255))=0</formula>
    </cfRule>
  </conditionalFormatting>
  <conditionalFormatting sqref="M255:M256">
    <cfRule type="containsBlanks" dxfId="1362" priority="1329">
      <formula>LEN(TRIM(M255))=0</formula>
    </cfRule>
  </conditionalFormatting>
  <conditionalFormatting sqref="M255:M256">
    <cfRule type="containsBlanks" dxfId="1361" priority="1328">
      <formula>LEN(TRIM(M255))=0</formula>
    </cfRule>
  </conditionalFormatting>
  <conditionalFormatting sqref="M255:M256">
    <cfRule type="containsBlanks" dxfId="1360" priority="1327">
      <formula>LEN(TRIM(M255))=0</formula>
    </cfRule>
  </conditionalFormatting>
  <conditionalFormatting sqref="M255:M256">
    <cfRule type="containsBlanks" dxfId="1359" priority="1326">
      <formula>LEN(TRIM(M255))=0</formula>
    </cfRule>
  </conditionalFormatting>
  <conditionalFormatting sqref="O255:O256">
    <cfRule type="containsBlanks" dxfId="1358" priority="1325">
      <formula>LEN(TRIM(O255))=0</formula>
    </cfRule>
  </conditionalFormatting>
  <conditionalFormatting sqref="O255:O256">
    <cfRule type="containsBlanks" dxfId="1357" priority="1324">
      <formula>LEN(TRIM(O255))=0</formula>
    </cfRule>
  </conditionalFormatting>
  <conditionalFormatting sqref="O255:O256">
    <cfRule type="containsBlanks" dxfId="1356" priority="1323">
      <formula>LEN(TRIM(O255))=0</formula>
    </cfRule>
  </conditionalFormatting>
  <conditionalFormatting sqref="O255:O256">
    <cfRule type="containsBlanks" dxfId="1355" priority="1322">
      <formula>LEN(TRIM(O255))=0</formula>
    </cfRule>
  </conditionalFormatting>
  <conditionalFormatting sqref="O255:O256">
    <cfRule type="containsBlanks" dxfId="1354" priority="1321">
      <formula>LEN(TRIM(O255))=0</formula>
    </cfRule>
  </conditionalFormatting>
  <conditionalFormatting sqref="O255:O256">
    <cfRule type="containsBlanks" dxfId="1353" priority="1320">
      <formula>LEN(TRIM(O255))=0</formula>
    </cfRule>
  </conditionalFormatting>
  <conditionalFormatting sqref="O258:O263">
    <cfRule type="containsBlanks" dxfId="1352" priority="1319">
      <formula>LEN(TRIM(O258))=0</formula>
    </cfRule>
  </conditionalFormatting>
  <conditionalFormatting sqref="O258:O263">
    <cfRule type="containsBlanks" dxfId="1351" priority="1318">
      <formula>LEN(TRIM(O258))=0</formula>
    </cfRule>
  </conditionalFormatting>
  <conditionalFormatting sqref="O258:O263">
    <cfRule type="containsBlanks" dxfId="1350" priority="1317">
      <formula>LEN(TRIM(O258))=0</formula>
    </cfRule>
  </conditionalFormatting>
  <conditionalFormatting sqref="O258:O263">
    <cfRule type="containsBlanks" dxfId="1349" priority="1316">
      <formula>LEN(TRIM(O258))=0</formula>
    </cfRule>
  </conditionalFormatting>
  <conditionalFormatting sqref="O258:O263">
    <cfRule type="containsBlanks" dxfId="1348" priority="1315">
      <formula>LEN(TRIM(O258))=0</formula>
    </cfRule>
  </conditionalFormatting>
  <conditionalFormatting sqref="O258:O263">
    <cfRule type="containsBlanks" dxfId="1347" priority="1314">
      <formula>LEN(TRIM(O258))=0</formula>
    </cfRule>
  </conditionalFormatting>
  <conditionalFormatting sqref="M258:M263">
    <cfRule type="containsBlanks" dxfId="1346" priority="1313">
      <formula>LEN(TRIM(M258))=0</formula>
    </cfRule>
  </conditionalFormatting>
  <conditionalFormatting sqref="M258:M263">
    <cfRule type="containsBlanks" dxfId="1345" priority="1312">
      <formula>LEN(TRIM(M258))=0</formula>
    </cfRule>
  </conditionalFormatting>
  <conditionalFormatting sqref="M258:M263">
    <cfRule type="containsBlanks" dxfId="1344" priority="1311">
      <formula>LEN(TRIM(M258))=0</formula>
    </cfRule>
  </conditionalFormatting>
  <conditionalFormatting sqref="M258:M263">
    <cfRule type="containsBlanks" dxfId="1343" priority="1310">
      <formula>LEN(TRIM(M258))=0</formula>
    </cfRule>
  </conditionalFormatting>
  <conditionalFormatting sqref="M258:M263">
    <cfRule type="containsBlanks" dxfId="1342" priority="1309">
      <formula>LEN(TRIM(M258))=0</formula>
    </cfRule>
  </conditionalFormatting>
  <conditionalFormatting sqref="M258:M263">
    <cfRule type="containsBlanks" dxfId="1341" priority="1308">
      <formula>LEN(TRIM(M258))=0</formula>
    </cfRule>
  </conditionalFormatting>
  <conditionalFormatting sqref="G258:G263">
    <cfRule type="containsBlanks" dxfId="1340" priority="1307">
      <formula>LEN(TRIM(G258))=0</formula>
    </cfRule>
  </conditionalFormatting>
  <conditionalFormatting sqref="G258:G263">
    <cfRule type="containsBlanks" dxfId="1339" priority="1306">
      <formula>LEN(TRIM(G258))=0</formula>
    </cfRule>
  </conditionalFormatting>
  <conditionalFormatting sqref="G258:G263">
    <cfRule type="containsBlanks" dxfId="1338" priority="1305">
      <formula>LEN(TRIM(G258))=0</formula>
    </cfRule>
  </conditionalFormatting>
  <conditionalFormatting sqref="G258:G263">
    <cfRule type="containsBlanks" dxfId="1337" priority="1304">
      <formula>LEN(TRIM(G258))=0</formula>
    </cfRule>
  </conditionalFormatting>
  <conditionalFormatting sqref="G258:G263">
    <cfRule type="containsBlanks" dxfId="1336" priority="1303">
      <formula>LEN(TRIM(G258))=0</formula>
    </cfRule>
  </conditionalFormatting>
  <conditionalFormatting sqref="G258:G263">
    <cfRule type="containsBlanks" dxfId="1335" priority="1302">
      <formula>LEN(TRIM(G258))=0</formula>
    </cfRule>
  </conditionalFormatting>
  <conditionalFormatting sqref="E258:E263">
    <cfRule type="containsBlanks" dxfId="1334" priority="1301">
      <formula>LEN(TRIM(E258))=0</formula>
    </cfRule>
  </conditionalFormatting>
  <conditionalFormatting sqref="E258:E263">
    <cfRule type="containsBlanks" dxfId="1333" priority="1300">
      <formula>LEN(TRIM(E258))=0</formula>
    </cfRule>
  </conditionalFormatting>
  <conditionalFormatting sqref="E258:E263">
    <cfRule type="containsBlanks" dxfId="1332" priority="1299">
      <formula>LEN(TRIM(E258))=0</formula>
    </cfRule>
  </conditionalFormatting>
  <conditionalFormatting sqref="E258:E263">
    <cfRule type="containsBlanks" dxfId="1331" priority="1298">
      <formula>LEN(TRIM(E258))=0</formula>
    </cfRule>
  </conditionalFormatting>
  <conditionalFormatting sqref="E258:E263">
    <cfRule type="containsBlanks" dxfId="1330" priority="1297">
      <formula>LEN(TRIM(E258))=0</formula>
    </cfRule>
  </conditionalFormatting>
  <conditionalFormatting sqref="E258:E263">
    <cfRule type="containsBlanks" dxfId="1329" priority="1296">
      <formula>LEN(TRIM(E258))=0</formula>
    </cfRule>
  </conditionalFormatting>
  <conditionalFormatting sqref="E258:E263">
    <cfRule type="containsBlanks" dxfId="1328" priority="1295">
      <formula>LEN(TRIM(E258))=0</formula>
    </cfRule>
  </conditionalFormatting>
  <conditionalFormatting sqref="E258:E263">
    <cfRule type="containsBlanks" dxfId="1327" priority="1294">
      <formula>LEN(TRIM(E258))=0</formula>
    </cfRule>
  </conditionalFormatting>
  <conditionalFormatting sqref="E258:E263">
    <cfRule type="containsBlanks" dxfId="1326" priority="1293">
      <formula>LEN(TRIM(E258))=0</formula>
    </cfRule>
  </conditionalFormatting>
  <conditionalFormatting sqref="E258:E263">
    <cfRule type="containsBlanks" dxfId="1325" priority="1292">
      <formula>LEN(TRIM(E258))=0</formula>
    </cfRule>
  </conditionalFormatting>
  <conditionalFormatting sqref="E258:E263">
    <cfRule type="containsBlanks" dxfId="1324" priority="1291">
      <formula>LEN(TRIM(E258))=0</formula>
    </cfRule>
  </conditionalFormatting>
  <conditionalFormatting sqref="E258:E263">
    <cfRule type="containsBlanks" dxfId="1323" priority="1290">
      <formula>LEN(TRIM(E258))=0</formula>
    </cfRule>
  </conditionalFormatting>
  <conditionalFormatting sqref="E265">
    <cfRule type="containsBlanks" dxfId="1322" priority="1289">
      <formula>LEN(TRIM(E265))=0</formula>
    </cfRule>
  </conditionalFormatting>
  <conditionalFormatting sqref="E265">
    <cfRule type="containsBlanks" dxfId="1321" priority="1288">
      <formula>LEN(TRIM(E265))=0</formula>
    </cfRule>
  </conditionalFormatting>
  <conditionalFormatting sqref="E265">
    <cfRule type="containsBlanks" dxfId="1320" priority="1287">
      <formula>LEN(TRIM(E265))=0</formula>
    </cfRule>
  </conditionalFormatting>
  <conditionalFormatting sqref="E265">
    <cfRule type="containsBlanks" dxfId="1319" priority="1286">
      <formula>LEN(TRIM(E265))=0</formula>
    </cfRule>
  </conditionalFormatting>
  <conditionalFormatting sqref="E265">
    <cfRule type="containsBlanks" dxfId="1318" priority="1285">
      <formula>LEN(TRIM(E265))=0</formula>
    </cfRule>
  </conditionalFormatting>
  <conditionalFormatting sqref="E265">
    <cfRule type="containsBlanks" dxfId="1317" priority="1284">
      <formula>LEN(TRIM(E265))=0</formula>
    </cfRule>
  </conditionalFormatting>
  <conditionalFormatting sqref="E265">
    <cfRule type="containsBlanks" dxfId="1316" priority="1283">
      <formula>LEN(TRIM(E265))=0</formula>
    </cfRule>
  </conditionalFormatting>
  <conditionalFormatting sqref="E265">
    <cfRule type="containsBlanks" dxfId="1315" priority="1282">
      <formula>LEN(TRIM(E265))=0</formula>
    </cfRule>
  </conditionalFormatting>
  <conditionalFormatting sqref="E265">
    <cfRule type="containsBlanks" dxfId="1314" priority="1281">
      <formula>LEN(TRIM(E265))=0</formula>
    </cfRule>
  </conditionalFormatting>
  <conditionalFormatting sqref="E265">
    <cfRule type="containsBlanks" dxfId="1313" priority="1280">
      <formula>LEN(TRIM(E265))=0</formula>
    </cfRule>
  </conditionalFormatting>
  <conditionalFormatting sqref="E265">
    <cfRule type="containsBlanks" dxfId="1312" priority="1279">
      <formula>LEN(TRIM(E265))=0</formula>
    </cfRule>
  </conditionalFormatting>
  <conditionalFormatting sqref="E265">
    <cfRule type="containsBlanks" dxfId="1311" priority="1278">
      <formula>LEN(TRIM(E265))=0</formula>
    </cfRule>
  </conditionalFormatting>
  <conditionalFormatting sqref="E265">
    <cfRule type="containsBlanks" dxfId="1310" priority="1277">
      <formula>LEN(TRIM(E265))=0</formula>
    </cfRule>
  </conditionalFormatting>
  <conditionalFormatting sqref="G265">
    <cfRule type="containsBlanks" dxfId="1309" priority="1276">
      <formula>LEN(TRIM(G265))=0</formula>
    </cfRule>
  </conditionalFormatting>
  <conditionalFormatting sqref="G265">
    <cfRule type="containsBlanks" dxfId="1308" priority="1275">
      <formula>LEN(TRIM(G265))=0</formula>
    </cfRule>
  </conditionalFormatting>
  <conditionalFormatting sqref="G265">
    <cfRule type="containsBlanks" dxfId="1307" priority="1274">
      <formula>LEN(TRIM(G265))=0</formula>
    </cfRule>
  </conditionalFormatting>
  <conditionalFormatting sqref="G265">
    <cfRule type="containsBlanks" dxfId="1306" priority="1273">
      <formula>LEN(TRIM(G265))=0</formula>
    </cfRule>
  </conditionalFormatting>
  <conditionalFormatting sqref="G265">
    <cfRule type="containsBlanks" dxfId="1305" priority="1272">
      <formula>LEN(TRIM(G265))=0</formula>
    </cfRule>
  </conditionalFormatting>
  <conditionalFormatting sqref="G265">
    <cfRule type="containsBlanks" dxfId="1304" priority="1271">
      <formula>LEN(TRIM(G265))=0</formula>
    </cfRule>
  </conditionalFormatting>
  <conditionalFormatting sqref="G265">
    <cfRule type="containsBlanks" dxfId="1303" priority="1270">
      <formula>LEN(TRIM(G265))=0</formula>
    </cfRule>
  </conditionalFormatting>
  <conditionalFormatting sqref="G265">
    <cfRule type="containsBlanks" dxfId="1302" priority="1269">
      <formula>LEN(TRIM(G265))=0</formula>
    </cfRule>
  </conditionalFormatting>
  <conditionalFormatting sqref="G265">
    <cfRule type="containsBlanks" dxfId="1301" priority="1268">
      <formula>LEN(TRIM(G265))=0</formula>
    </cfRule>
  </conditionalFormatting>
  <conditionalFormatting sqref="G265">
    <cfRule type="containsBlanks" dxfId="1300" priority="1267">
      <formula>LEN(TRIM(G265))=0</formula>
    </cfRule>
  </conditionalFormatting>
  <conditionalFormatting sqref="G265">
    <cfRule type="containsBlanks" dxfId="1299" priority="1266">
      <formula>LEN(TRIM(G265))=0</formula>
    </cfRule>
  </conditionalFormatting>
  <conditionalFormatting sqref="G265">
    <cfRule type="containsBlanks" dxfId="1298" priority="1265">
      <formula>LEN(TRIM(G265))=0</formula>
    </cfRule>
  </conditionalFormatting>
  <conditionalFormatting sqref="G265">
    <cfRule type="containsBlanks" dxfId="1297" priority="1264">
      <formula>LEN(TRIM(G265))=0</formula>
    </cfRule>
  </conditionalFormatting>
  <conditionalFormatting sqref="M265">
    <cfRule type="containsBlanks" dxfId="1296" priority="1263">
      <formula>LEN(TRIM(M265))=0</formula>
    </cfRule>
  </conditionalFormatting>
  <conditionalFormatting sqref="M265">
    <cfRule type="containsBlanks" dxfId="1295" priority="1262">
      <formula>LEN(TRIM(M265))=0</formula>
    </cfRule>
  </conditionalFormatting>
  <conditionalFormatting sqref="M265">
    <cfRule type="containsBlanks" dxfId="1294" priority="1261">
      <formula>LEN(TRIM(M265))=0</formula>
    </cfRule>
  </conditionalFormatting>
  <conditionalFormatting sqref="M265">
    <cfRule type="containsBlanks" dxfId="1293" priority="1260">
      <formula>LEN(TRIM(M265))=0</formula>
    </cfRule>
  </conditionalFormatting>
  <conditionalFormatting sqref="M265">
    <cfRule type="containsBlanks" dxfId="1292" priority="1259">
      <formula>LEN(TRIM(M265))=0</formula>
    </cfRule>
  </conditionalFormatting>
  <conditionalFormatting sqref="M265">
    <cfRule type="containsBlanks" dxfId="1291" priority="1258">
      <formula>LEN(TRIM(M265))=0</formula>
    </cfRule>
  </conditionalFormatting>
  <conditionalFormatting sqref="M265">
    <cfRule type="containsBlanks" dxfId="1290" priority="1257">
      <formula>LEN(TRIM(M265))=0</formula>
    </cfRule>
  </conditionalFormatting>
  <conditionalFormatting sqref="M265">
    <cfRule type="containsBlanks" dxfId="1289" priority="1256">
      <formula>LEN(TRIM(M265))=0</formula>
    </cfRule>
  </conditionalFormatting>
  <conditionalFormatting sqref="M265">
    <cfRule type="containsBlanks" dxfId="1288" priority="1255">
      <formula>LEN(TRIM(M265))=0</formula>
    </cfRule>
  </conditionalFormatting>
  <conditionalFormatting sqref="M265">
    <cfRule type="containsBlanks" dxfId="1287" priority="1254">
      <formula>LEN(TRIM(M265))=0</formula>
    </cfRule>
  </conditionalFormatting>
  <conditionalFormatting sqref="M265">
    <cfRule type="containsBlanks" dxfId="1286" priority="1253">
      <formula>LEN(TRIM(M265))=0</formula>
    </cfRule>
  </conditionalFormatting>
  <conditionalFormatting sqref="M265">
    <cfRule type="containsBlanks" dxfId="1285" priority="1252">
      <formula>LEN(TRIM(M265))=0</formula>
    </cfRule>
  </conditionalFormatting>
  <conditionalFormatting sqref="M265">
    <cfRule type="containsBlanks" dxfId="1284" priority="1251">
      <formula>LEN(TRIM(M265))=0</formula>
    </cfRule>
  </conditionalFormatting>
  <conditionalFormatting sqref="O265">
    <cfRule type="containsBlanks" dxfId="1283" priority="1250">
      <formula>LEN(TRIM(O265))=0</formula>
    </cfRule>
  </conditionalFormatting>
  <conditionalFormatting sqref="O265">
    <cfRule type="containsBlanks" dxfId="1282" priority="1249">
      <formula>LEN(TRIM(O265))=0</formula>
    </cfRule>
  </conditionalFormatting>
  <conditionalFormatting sqref="O265">
    <cfRule type="containsBlanks" dxfId="1281" priority="1248">
      <formula>LEN(TRIM(O265))=0</formula>
    </cfRule>
  </conditionalFormatting>
  <conditionalFormatting sqref="O265">
    <cfRule type="containsBlanks" dxfId="1280" priority="1247">
      <formula>LEN(TRIM(O265))=0</formula>
    </cfRule>
  </conditionalFormatting>
  <conditionalFormatting sqref="O265">
    <cfRule type="containsBlanks" dxfId="1279" priority="1246">
      <formula>LEN(TRIM(O265))=0</formula>
    </cfRule>
  </conditionalFormatting>
  <conditionalFormatting sqref="O265">
    <cfRule type="containsBlanks" dxfId="1278" priority="1245">
      <formula>LEN(TRIM(O265))=0</formula>
    </cfRule>
  </conditionalFormatting>
  <conditionalFormatting sqref="O265">
    <cfRule type="containsBlanks" dxfId="1277" priority="1244">
      <formula>LEN(TRIM(O265))=0</formula>
    </cfRule>
  </conditionalFormatting>
  <conditionalFormatting sqref="O265">
    <cfRule type="containsBlanks" dxfId="1276" priority="1243">
      <formula>LEN(TRIM(O265))=0</formula>
    </cfRule>
  </conditionalFormatting>
  <conditionalFormatting sqref="O265">
    <cfRule type="containsBlanks" dxfId="1275" priority="1242">
      <formula>LEN(TRIM(O265))=0</formula>
    </cfRule>
  </conditionalFormatting>
  <conditionalFormatting sqref="O265">
    <cfRule type="containsBlanks" dxfId="1274" priority="1241">
      <formula>LEN(TRIM(O265))=0</formula>
    </cfRule>
  </conditionalFormatting>
  <conditionalFormatting sqref="O265">
    <cfRule type="containsBlanks" dxfId="1273" priority="1240">
      <formula>LEN(TRIM(O265))=0</formula>
    </cfRule>
  </conditionalFormatting>
  <conditionalFormatting sqref="O265">
    <cfRule type="containsBlanks" dxfId="1272" priority="1239">
      <formula>LEN(TRIM(O265))=0</formula>
    </cfRule>
  </conditionalFormatting>
  <conditionalFormatting sqref="O265">
    <cfRule type="containsBlanks" dxfId="1271" priority="1238">
      <formula>LEN(TRIM(O265))=0</formula>
    </cfRule>
  </conditionalFormatting>
  <conditionalFormatting sqref="O267:O274">
    <cfRule type="containsBlanks" dxfId="1270" priority="1237">
      <formula>LEN(TRIM(O267))=0</formula>
    </cfRule>
  </conditionalFormatting>
  <conditionalFormatting sqref="O267:O274">
    <cfRule type="containsBlanks" dxfId="1269" priority="1236">
      <formula>LEN(TRIM(O267))=0</formula>
    </cfRule>
  </conditionalFormatting>
  <conditionalFormatting sqref="O267:O274">
    <cfRule type="containsBlanks" dxfId="1268" priority="1235">
      <formula>LEN(TRIM(O267))=0</formula>
    </cfRule>
  </conditionalFormatting>
  <conditionalFormatting sqref="O267:O274">
    <cfRule type="containsBlanks" dxfId="1267" priority="1234">
      <formula>LEN(TRIM(O267))=0</formula>
    </cfRule>
  </conditionalFormatting>
  <conditionalFormatting sqref="O267:O274">
    <cfRule type="containsBlanks" dxfId="1266" priority="1233">
      <formula>LEN(TRIM(O267))=0</formula>
    </cfRule>
  </conditionalFormatting>
  <conditionalFormatting sqref="O267:O274">
    <cfRule type="containsBlanks" dxfId="1265" priority="1232">
      <formula>LEN(TRIM(O267))=0</formula>
    </cfRule>
  </conditionalFormatting>
  <conditionalFormatting sqref="O267:O274">
    <cfRule type="containsBlanks" dxfId="1264" priority="1231">
      <formula>LEN(TRIM(O267))=0</formula>
    </cfRule>
  </conditionalFormatting>
  <conditionalFormatting sqref="O267:O274">
    <cfRule type="containsBlanks" dxfId="1263" priority="1230">
      <formula>LEN(TRIM(O267))=0</formula>
    </cfRule>
  </conditionalFormatting>
  <conditionalFormatting sqref="O267:O274">
    <cfRule type="containsBlanks" dxfId="1262" priority="1229">
      <formula>LEN(TRIM(O267))=0</formula>
    </cfRule>
  </conditionalFormatting>
  <conditionalFormatting sqref="O267:O274">
    <cfRule type="containsBlanks" dxfId="1261" priority="1228">
      <formula>LEN(TRIM(O267))=0</formula>
    </cfRule>
  </conditionalFormatting>
  <conditionalFormatting sqref="O267:O274">
    <cfRule type="containsBlanks" dxfId="1260" priority="1227">
      <formula>LEN(TRIM(O267))=0</formula>
    </cfRule>
  </conditionalFormatting>
  <conditionalFormatting sqref="O267:O274">
    <cfRule type="containsBlanks" dxfId="1259" priority="1226">
      <formula>LEN(TRIM(O267))=0</formula>
    </cfRule>
  </conditionalFormatting>
  <conditionalFormatting sqref="O267:O274">
    <cfRule type="containsBlanks" dxfId="1258" priority="1225">
      <formula>LEN(TRIM(O267))=0</formula>
    </cfRule>
  </conditionalFormatting>
  <conditionalFormatting sqref="M267:M274">
    <cfRule type="containsBlanks" dxfId="1257" priority="1224">
      <formula>LEN(TRIM(M267))=0</formula>
    </cfRule>
  </conditionalFormatting>
  <conditionalFormatting sqref="M267:M274">
    <cfRule type="containsBlanks" dxfId="1256" priority="1223">
      <formula>LEN(TRIM(M267))=0</formula>
    </cfRule>
  </conditionalFormatting>
  <conditionalFormatting sqref="M267:M274">
    <cfRule type="containsBlanks" dxfId="1255" priority="1222">
      <formula>LEN(TRIM(M267))=0</formula>
    </cfRule>
  </conditionalFormatting>
  <conditionalFormatting sqref="M267:M274">
    <cfRule type="containsBlanks" dxfId="1254" priority="1221">
      <formula>LEN(TRIM(M267))=0</formula>
    </cfRule>
  </conditionalFormatting>
  <conditionalFormatting sqref="M267:M274">
    <cfRule type="containsBlanks" dxfId="1253" priority="1220">
      <formula>LEN(TRIM(M267))=0</formula>
    </cfRule>
  </conditionalFormatting>
  <conditionalFormatting sqref="M267:M274">
    <cfRule type="containsBlanks" dxfId="1252" priority="1219">
      <formula>LEN(TRIM(M267))=0</formula>
    </cfRule>
  </conditionalFormatting>
  <conditionalFormatting sqref="M267:M274">
    <cfRule type="containsBlanks" dxfId="1251" priority="1218">
      <formula>LEN(TRIM(M267))=0</formula>
    </cfRule>
  </conditionalFormatting>
  <conditionalFormatting sqref="M267:M274">
    <cfRule type="containsBlanks" dxfId="1250" priority="1217">
      <formula>LEN(TRIM(M267))=0</formula>
    </cfRule>
  </conditionalFormatting>
  <conditionalFormatting sqref="M267:M274">
    <cfRule type="containsBlanks" dxfId="1249" priority="1216">
      <formula>LEN(TRIM(M267))=0</formula>
    </cfRule>
  </conditionalFormatting>
  <conditionalFormatting sqref="M267:M274">
    <cfRule type="containsBlanks" dxfId="1248" priority="1215">
      <formula>LEN(TRIM(M267))=0</formula>
    </cfRule>
  </conditionalFormatting>
  <conditionalFormatting sqref="M267:M274">
    <cfRule type="containsBlanks" dxfId="1247" priority="1214">
      <formula>LEN(TRIM(M267))=0</formula>
    </cfRule>
  </conditionalFormatting>
  <conditionalFormatting sqref="M267:M274">
    <cfRule type="containsBlanks" dxfId="1246" priority="1213">
      <formula>LEN(TRIM(M267))=0</formula>
    </cfRule>
  </conditionalFormatting>
  <conditionalFormatting sqref="M267:M274">
    <cfRule type="containsBlanks" dxfId="1245" priority="1212">
      <formula>LEN(TRIM(M267))=0</formula>
    </cfRule>
  </conditionalFormatting>
  <conditionalFormatting sqref="G267:G274">
    <cfRule type="containsBlanks" dxfId="1244" priority="1211">
      <formula>LEN(TRIM(G267))=0</formula>
    </cfRule>
  </conditionalFormatting>
  <conditionalFormatting sqref="G267:G274">
    <cfRule type="containsBlanks" dxfId="1243" priority="1210">
      <formula>LEN(TRIM(G267))=0</formula>
    </cfRule>
  </conditionalFormatting>
  <conditionalFormatting sqref="G267:G274">
    <cfRule type="containsBlanks" dxfId="1242" priority="1209">
      <formula>LEN(TRIM(G267))=0</formula>
    </cfRule>
  </conditionalFormatting>
  <conditionalFormatting sqref="G267:G274">
    <cfRule type="containsBlanks" dxfId="1241" priority="1208">
      <formula>LEN(TRIM(G267))=0</formula>
    </cfRule>
  </conditionalFormatting>
  <conditionalFormatting sqref="G267:G274">
    <cfRule type="containsBlanks" dxfId="1240" priority="1207">
      <formula>LEN(TRIM(G267))=0</formula>
    </cfRule>
  </conditionalFormatting>
  <conditionalFormatting sqref="G267:G274">
    <cfRule type="containsBlanks" dxfId="1239" priority="1206">
      <formula>LEN(TRIM(G267))=0</formula>
    </cfRule>
  </conditionalFormatting>
  <conditionalFormatting sqref="G267:G274">
    <cfRule type="containsBlanks" dxfId="1238" priority="1205">
      <formula>LEN(TRIM(G267))=0</formula>
    </cfRule>
  </conditionalFormatting>
  <conditionalFormatting sqref="G267:G274">
    <cfRule type="containsBlanks" dxfId="1237" priority="1204">
      <formula>LEN(TRIM(G267))=0</formula>
    </cfRule>
  </conditionalFormatting>
  <conditionalFormatting sqref="G267:G274">
    <cfRule type="containsBlanks" dxfId="1236" priority="1203">
      <formula>LEN(TRIM(G267))=0</formula>
    </cfRule>
  </conditionalFormatting>
  <conditionalFormatting sqref="G267:G274">
    <cfRule type="containsBlanks" dxfId="1235" priority="1202">
      <formula>LEN(TRIM(G267))=0</formula>
    </cfRule>
  </conditionalFormatting>
  <conditionalFormatting sqref="G267:G274">
    <cfRule type="containsBlanks" dxfId="1234" priority="1201">
      <formula>LEN(TRIM(G267))=0</formula>
    </cfRule>
  </conditionalFormatting>
  <conditionalFormatting sqref="G267:G274">
    <cfRule type="containsBlanks" dxfId="1233" priority="1200">
      <formula>LEN(TRIM(G267))=0</formula>
    </cfRule>
  </conditionalFormatting>
  <conditionalFormatting sqref="G267:G274">
    <cfRule type="containsBlanks" dxfId="1232" priority="1199">
      <formula>LEN(TRIM(G267))=0</formula>
    </cfRule>
  </conditionalFormatting>
  <conditionalFormatting sqref="E267:E274">
    <cfRule type="containsBlanks" dxfId="1231" priority="1198">
      <formula>LEN(TRIM(E267))=0</formula>
    </cfRule>
  </conditionalFormatting>
  <conditionalFormatting sqref="E267:E274">
    <cfRule type="containsBlanks" dxfId="1230" priority="1197">
      <formula>LEN(TRIM(E267))=0</formula>
    </cfRule>
  </conditionalFormatting>
  <conditionalFormatting sqref="E267:E274">
    <cfRule type="containsBlanks" dxfId="1229" priority="1196">
      <formula>LEN(TRIM(E267))=0</formula>
    </cfRule>
  </conditionalFormatting>
  <conditionalFormatting sqref="E267:E274">
    <cfRule type="containsBlanks" dxfId="1228" priority="1195">
      <formula>LEN(TRIM(E267))=0</formula>
    </cfRule>
  </conditionalFormatting>
  <conditionalFormatting sqref="E267:E274">
    <cfRule type="containsBlanks" dxfId="1227" priority="1194">
      <formula>LEN(TRIM(E267))=0</formula>
    </cfRule>
  </conditionalFormatting>
  <conditionalFormatting sqref="E267:E274">
    <cfRule type="containsBlanks" dxfId="1226" priority="1193">
      <formula>LEN(TRIM(E267))=0</formula>
    </cfRule>
  </conditionalFormatting>
  <conditionalFormatting sqref="E267:E274">
    <cfRule type="containsBlanks" dxfId="1225" priority="1192">
      <formula>LEN(TRIM(E267))=0</formula>
    </cfRule>
  </conditionalFormatting>
  <conditionalFormatting sqref="E267:E274">
    <cfRule type="containsBlanks" dxfId="1224" priority="1191">
      <formula>LEN(TRIM(E267))=0</formula>
    </cfRule>
  </conditionalFormatting>
  <conditionalFormatting sqref="E267:E274">
    <cfRule type="containsBlanks" dxfId="1223" priority="1190">
      <formula>LEN(TRIM(E267))=0</formula>
    </cfRule>
  </conditionalFormatting>
  <conditionalFormatting sqref="E267:E274">
    <cfRule type="containsBlanks" dxfId="1222" priority="1189">
      <formula>LEN(TRIM(E267))=0</formula>
    </cfRule>
  </conditionalFormatting>
  <conditionalFormatting sqref="E267:E274">
    <cfRule type="containsBlanks" dxfId="1221" priority="1188">
      <formula>LEN(TRIM(E267))=0</formula>
    </cfRule>
  </conditionalFormatting>
  <conditionalFormatting sqref="E267:E274">
    <cfRule type="containsBlanks" dxfId="1220" priority="1187">
      <formula>LEN(TRIM(E267))=0</formula>
    </cfRule>
  </conditionalFormatting>
  <conditionalFormatting sqref="E267:E274">
    <cfRule type="containsBlanks" dxfId="1219" priority="1186">
      <formula>LEN(TRIM(E267))=0</formula>
    </cfRule>
  </conditionalFormatting>
  <conditionalFormatting sqref="E276:E284">
    <cfRule type="containsBlanks" dxfId="1218" priority="1185">
      <formula>LEN(TRIM(E276))=0</formula>
    </cfRule>
  </conditionalFormatting>
  <conditionalFormatting sqref="E276:E284">
    <cfRule type="containsBlanks" dxfId="1217" priority="1184">
      <formula>LEN(TRIM(E276))=0</formula>
    </cfRule>
  </conditionalFormatting>
  <conditionalFormatting sqref="E276:E284">
    <cfRule type="containsBlanks" dxfId="1216" priority="1183">
      <formula>LEN(TRIM(E276))=0</formula>
    </cfRule>
  </conditionalFormatting>
  <conditionalFormatting sqref="E276:E284">
    <cfRule type="containsBlanks" dxfId="1215" priority="1182">
      <formula>LEN(TRIM(E276))=0</formula>
    </cfRule>
  </conditionalFormatting>
  <conditionalFormatting sqref="E276:E284">
    <cfRule type="containsBlanks" dxfId="1214" priority="1181">
      <formula>LEN(TRIM(E276))=0</formula>
    </cfRule>
  </conditionalFormatting>
  <conditionalFormatting sqref="E276:E284">
    <cfRule type="containsBlanks" dxfId="1213" priority="1180">
      <formula>LEN(TRIM(E276))=0</formula>
    </cfRule>
  </conditionalFormatting>
  <conditionalFormatting sqref="E276:E284">
    <cfRule type="containsBlanks" dxfId="1212" priority="1179">
      <formula>LEN(TRIM(E276))=0</formula>
    </cfRule>
  </conditionalFormatting>
  <conditionalFormatting sqref="E276:E284">
    <cfRule type="containsBlanks" dxfId="1211" priority="1178">
      <formula>LEN(TRIM(E276))=0</formula>
    </cfRule>
  </conditionalFormatting>
  <conditionalFormatting sqref="E276:E284">
    <cfRule type="containsBlanks" dxfId="1210" priority="1177">
      <formula>LEN(TRIM(E276))=0</formula>
    </cfRule>
  </conditionalFormatting>
  <conditionalFormatting sqref="E276:E284">
    <cfRule type="containsBlanks" dxfId="1209" priority="1176">
      <formula>LEN(TRIM(E276))=0</formula>
    </cfRule>
  </conditionalFormatting>
  <conditionalFormatting sqref="E276:E284">
    <cfRule type="containsBlanks" dxfId="1208" priority="1175">
      <formula>LEN(TRIM(E276))=0</formula>
    </cfRule>
  </conditionalFormatting>
  <conditionalFormatting sqref="E276:E284">
    <cfRule type="containsBlanks" dxfId="1207" priority="1174">
      <formula>LEN(TRIM(E276))=0</formula>
    </cfRule>
  </conditionalFormatting>
  <conditionalFormatting sqref="E276:E284">
    <cfRule type="containsBlanks" dxfId="1206" priority="1173">
      <formula>LEN(TRIM(E276))=0</formula>
    </cfRule>
  </conditionalFormatting>
  <conditionalFormatting sqref="M276:M284">
    <cfRule type="containsBlanks" dxfId="1205" priority="1172">
      <formula>LEN(TRIM(M276))=0</formula>
    </cfRule>
  </conditionalFormatting>
  <conditionalFormatting sqref="M276:M284">
    <cfRule type="containsBlanks" dxfId="1204" priority="1171">
      <formula>LEN(TRIM(M276))=0</formula>
    </cfRule>
  </conditionalFormatting>
  <conditionalFormatting sqref="M276:M284">
    <cfRule type="containsBlanks" dxfId="1203" priority="1170">
      <formula>LEN(TRIM(M276))=0</formula>
    </cfRule>
  </conditionalFormatting>
  <conditionalFormatting sqref="M276:M284">
    <cfRule type="containsBlanks" dxfId="1202" priority="1169">
      <formula>LEN(TRIM(M276))=0</formula>
    </cfRule>
  </conditionalFormatting>
  <conditionalFormatting sqref="M276:M284">
    <cfRule type="containsBlanks" dxfId="1201" priority="1168">
      <formula>LEN(TRIM(M276))=0</formula>
    </cfRule>
  </conditionalFormatting>
  <conditionalFormatting sqref="M276:M284">
    <cfRule type="containsBlanks" dxfId="1200" priority="1167">
      <formula>LEN(TRIM(M276))=0</formula>
    </cfRule>
  </conditionalFormatting>
  <conditionalFormatting sqref="M276:M284">
    <cfRule type="containsBlanks" dxfId="1199" priority="1166">
      <formula>LEN(TRIM(M276))=0</formula>
    </cfRule>
  </conditionalFormatting>
  <conditionalFormatting sqref="M276:M284">
    <cfRule type="containsBlanks" dxfId="1198" priority="1165">
      <formula>LEN(TRIM(M276))=0</formula>
    </cfRule>
  </conditionalFormatting>
  <conditionalFormatting sqref="M276:M284">
    <cfRule type="containsBlanks" dxfId="1197" priority="1164">
      <formula>LEN(TRIM(M276))=0</formula>
    </cfRule>
  </conditionalFormatting>
  <conditionalFormatting sqref="M276:M284">
    <cfRule type="containsBlanks" dxfId="1196" priority="1163">
      <formula>LEN(TRIM(M276))=0</formula>
    </cfRule>
  </conditionalFormatting>
  <conditionalFormatting sqref="M276:M284">
    <cfRule type="containsBlanks" dxfId="1195" priority="1162">
      <formula>LEN(TRIM(M276))=0</formula>
    </cfRule>
  </conditionalFormatting>
  <conditionalFormatting sqref="M276:M284">
    <cfRule type="containsBlanks" dxfId="1194" priority="1161">
      <formula>LEN(TRIM(M276))=0</formula>
    </cfRule>
  </conditionalFormatting>
  <conditionalFormatting sqref="M276:M284">
    <cfRule type="containsBlanks" dxfId="1193" priority="1160">
      <formula>LEN(TRIM(M276))=0</formula>
    </cfRule>
  </conditionalFormatting>
  <conditionalFormatting sqref="O276:O284">
    <cfRule type="containsBlanks" dxfId="1192" priority="1159">
      <formula>LEN(TRIM(O276))=0</formula>
    </cfRule>
  </conditionalFormatting>
  <conditionalFormatting sqref="O276:O284">
    <cfRule type="containsBlanks" dxfId="1191" priority="1158">
      <formula>LEN(TRIM(O276))=0</formula>
    </cfRule>
  </conditionalFormatting>
  <conditionalFormatting sqref="O276:O284">
    <cfRule type="containsBlanks" dxfId="1190" priority="1157">
      <formula>LEN(TRIM(O276))=0</formula>
    </cfRule>
  </conditionalFormatting>
  <conditionalFormatting sqref="O276:O284">
    <cfRule type="containsBlanks" dxfId="1189" priority="1156">
      <formula>LEN(TRIM(O276))=0</formula>
    </cfRule>
  </conditionalFormatting>
  <conditionalFormatting sqref="O276:O284">
    <cfRule type="containsBlanks" dxfId="1188" priority="1155">
      <formula>LEN(TRIM(O276))=0</formula>
    </cfRule>
  </conditionalFormatting>
  <conditionalFormatting sqref="O276:O284">
    <cfRule type="containsBlanks" dxfId="1187" priority="1154">
      <formula>LEN(TRIM(O276))=0</formula>
    </cfRule>
  </conditionalFormatting>
  <conditionalFormatting sqref="O276:O284">
    <cfRule type="containsBlanks" dxfId="1186" priority="1153">
      <formula>LEN(TRIM(O276))=0</formula>
    </cfRule>
  </conditionalFormatting>
  <conditionalFormatting sqref="O276:O284">
    <cfRule type="containsBlanks" dxfId="1185" priority="1152">
      <formula>LEN(TRIM(O276))=0</formula>
    </cfRule>
  </conditionalFormatting>
  <conditionalFormatting sqref="O276:O284">
    <cfRule type="containsBlanks" dxfId="1184" priority="1151">
      <formula>LEN(TRIM(O276))=0</formula>
    </cfRule>
  </conditionalFormatting>
  <conditionalFormatting sqref="O276:O284">
    <cfRule type="containsBlanks" dxfId="1183" priority="1150">
      <formula>LEN(TRIM(O276))=0</formula>
    </cfRule>
  </conditionalFormatting>
  <conditionalFormatting sqref="O276:O284">
    <cfRule type="containsBlanks" dxfId="1182" priority="1149">
      <formula>LEN(TRIM(O276))=0</formula>
    </cfRule>
  </conditionalFormatting>
  <conditionalFormatting sqref="O276:O284">
    <cfRule type="containsBlanks" dxfId="1181" priority="1148">
      <formula>LEN(TRIM(O276))=0</formula>
    </cfRule>
  </conditionalFormatting>
  <conditionalFormatting sqref="O276:O284">
    <cfRule type="containsBlanks" dxfId="1180" priority="1147">
      <formula>LEN(TRIM(O276))=0</formula>
    </cfRule>
  </conditionalFormatting>
  <conditionalFormatting sqref="O286:O289">
    <cfRule type="containsBlanks" dxfId="1179" priority="1146">
      <formula>LEN(TRIM(O286))=0</formula>
    </cfRule>
  </conditionalFormatting>
  <conditionalFormatting sqref="O286:O289">
    <cfRule type="containsBlanks" dxfId="1178" priority="1145">
      <formula>LEN(TRIM(O286))=0</formula>
    </cfRule>
  </conditionalFormatting>
  <conditionalFormatting sqref="O286:O289">
    <cfRule type="containsBlanks" dxfId="1177" priority="1144">
      <formula>LEN(TRIM(O286))=0</formula>
    </cfRule>
  </conditionalFormatting>
  <conditionalFormatting sqref="O286:O289">
    <cfRule type="containsBlanks" dxfId="1176" priority="1143">
      <formula>LEN(TRIM(O286))=0</formula>
    </cfRule>
  </conditionalFormatting>
  <conditionalFormatting sqref="O286:O289">
    <cfRule type="containsBlanks" dxfId="1175" priority="1142">
      <formula>LEN(TRIM(O286))=0</formula>
    </cfRule>
  </conditionalFormatting>
  <conditionalFormatting sqref="O286:O289">
    <cfRule type="containsBlanks" dxfId="1174" priority="1141">
      <formula>LEN(TRIM(O286))=0</formula>
    </cfRule>
  </conditionalFormatting>
  <conditionalFormatting sqref="O286:O289">
    <cfRule type="containsBlanks" dxfId="1173" priority="1140">
      <formula>LEN(TRIM(O286))=0</formula>
    </cfRule>
  </conditionalFormatting>
  <conditionalFormatting sqref="O286:O289">
    <cfRule type="containsBlanks" dxfId="1172" priority="1139">
      <formula>LEN(TRIM(O286))=0</formula>
    </cfRule>
  </conditionalFormatting>
  <conditionalFormatting sqref="O286:O289">
    <cfRule type="containsBlanks" dxfId="1171" priority="1138">
      <formula>LEN(TRIM(O286))=0</formula>
    </cfRule>
  </conditionalFormatting>
  <conditionalFormatting sqref="O286:O289">
    <cfRule type="containsBlanks" dxfId="1170" priority="1137">
      <formula>LEN(TRIM(O286))=0</formula>
    </cfRule>
  </conditionalFormatting>
  <conditionalFormatting sqref="O286:O289">
    <cfRule type="containsBlanks" dxfId="1169" priority="1136">
      <formula>LEN(TRIM(O286))=0</formula>
    </cfRule>
  </conditionalFormatting>
  <conditionalFormatting sqref="O286:O289">
    <cfRule type="containsBlanks" dxfId="1168" priority="1135">
      <formula>LEN(TRIM(O286))=0</formula>
    </cfRule>
  </conditionalFormatting>
  <conditionalFormatting sqref="O286:O289">
    <cfRule type="containsBlanks" dxfId="1167" priority="1134">
      <formula>LEN(TRIM(O286))=0</formula>
    </cfRule>
  </conditionalFormatting>
  <conditionalFormatting sqref="M286:M289">
    <cfRule type="containsBlanks" dxfId="1166" priority="1133">
      <formula>LEN(TRIM(M286))=0</formula>
    </cfRule>
  </conditionalFormatting>
  <conditionalFormatting sqref="M286:M289">
    <cfRule type="containsBlanks" dxfId="1165" priority="1132">
      <formula>LEN(TRIM(M286))=0</formula>
    </cfRule>
  </conditionalFormatting>
  <conditionalFormatting sqref="M286:M289">
    <cfRule type="containsBlanks" dxfId="1164" priority="1131">
      <formula>LEN(TRIM(M286))=0</formula>
    </cfRule>
  </conditionalFormatting>
  <conditionalFormatting sqref="M286:M289">
    <cfRule type="containsBlanks" dxfId="1163" priority="1130">
      <formula>LEN(TRIM(M286))=0</formula>
    </cfRule>
  </conditionalFormatting>
  <conditionalFormatting sqref="M286:M289">
    <cfRule type="containsBlanks" dxfId="1162" priority="1129">
      <formula>LEN(TRIM(M286))=0</formula>
    </cfRule>
  </conditionalFormatting>
  <conditionalFormatting sqref="M286:M289">
    <cfRule type="containsBlanks" dxfId="1161" priority="1128">
      <formula>LEN(TRIM(M286))=0</formula>
    </cfRule>
  </conditionalFormatting>
  <conditionalFormatting sqref="M286:M289">
    <cfRule type="containsBlanks" dxfId="1160" priority="1127">
      <formula>LEN(TRIM(M286))=0</formula>
    </cfRule>
  </conditionalFormatting>
  <conditionalFormatting sqref="M286:M289">
    <cfRule type="containsBlanks" dxfId="1159" priority="1126">
      <formula>LEN(TRIM(M286))=0</formula>
    </cfRule>
  </conditionalFormatting>
  <conditionalFormatting sqref="M286:M289">
    <cfRule type="containsBlanks" dxfId="1158" priority="1125">
      <formula>LEN(TRIM(M286))=0</formula>
    </cfRule>
  </conditionalFormatting>
  <conditionalFormatting sqref="M286:M289">
    <cfRule type="containsBlanks" dxfId="1157" priority="1124">
      <formula>LEN(TRIM(M286))=0</formula>
    </cfRule>
  </conditionalFormatting>
  <conditionalFormatting sqref="M286:M289">
    <cfRule type="containsBlanks" dxfId="1156" priority="1123">
      <formula>LEN(TRIM(M286))=0</formula>
    </cfRule>
  </conditionalFormatting>
  <conditionalFormatting sqref="M286:M289">
    <cfRule type="containsBlanks" dxfId="1155" priority="1122">
      <formula>LEN(TRIM(M286))=0</formula>
    </cfRule>
  </conditionalFormatting>
  <conditionalFormatting sqref="M286:M289">
    <cfRule type="containsBlanks" dxfId="1154" priority="1121">
      <formula>LEN(TRIM(M286))=0</formula>
    </cfRule>
  </conditionalFormatting>
  <conditionalFormatting sqref="G286:G289">
    <cfRule type="containsBlanks" dxfId="1153" priority="1120">
      <formula>LEN(TRIM(G286))=0</formula>
    </cfRule>
  </conditionalFormatting>
  <conditionalFormatting sqref="G286:G289">
    <cfRule type="containsBlanks" dxfId="1152" priority="1119">
      <formula>LEN(TRIM(G286))=0</formula>
    </cfRule>
  </conditionalFormatting>
  <conditionalFormatting sqref="G286:G289">
    <cfRule type="containsBlanks" dxfId="1151" priority="1118">
      <formula>LEN(TRIM(G286))=0</formula>
    </cfRule>
  </conditionalFormatting>
  <conditionalFormatting sqref="G286:G289">
    <cfRule type="containsBlanks" dxfId="1150" priority="1117">
      <formula>LEN(TRIM(G286))=0</formula>
    </cfRule>
  </conditionalFormatting>
  <conditionalFormatting sqref="G286:G289">
    <cfRule type="containsBlanks" dxfId="1149" priority="1116">
      <formula>LEN(TRIM(G286))=0</formula>
    </cfRule>
  </conditionalFormatting>
  <conditionalFormatting sqref="G286:G289">
    <cfRule type="containsBlanks" dxfId="1148" priority="1115">
      <formula>LEN(TRIM(G286))=0</formula>
    </cfRule>
  </conditionalFormatting>
  <conditionalFormatting sqref="G286:G289">
    <cfRule type="containsBlanks" dxfId="1147" priority="1114">
      <formula>LEN(TRIM(G286))=0</formula>
    </cfRule>
  </conditionalFormatting>
  <conditionalFormatting sqref="G286:G289">
    <cfRule type="containsBlanks" dxfId="1146" priority="1113">
      <formula>LEN(TRIM(G286))=0</formula>
    </cfRule>
  </conditionalFormatting>
  <conditionalFormatting sqref="G286:G289">
    <cfRule type="containsBlanks" dxfId="1145" priority="1112">
      <formula>LEN(TRIM(G286))=0</formula>
    </cfRule>
  </conditionalFormatting>
  <conditionalFormatting sqref="G286:G289">
    <cfRule type="containsBlanks" dxfId="1144" priority="1111">
      <formula>LEN(TRIM(G286))=0</formula>
    </cfRule>
  </conditionalFormatting>
  <conditionalFormatting sqref="G286:G289">
    <cfRule type="containsBlanks" dxfId="1143" priority="1110">
      <formula>LEN(TRIM(G286))=0</formula>
    </cfRule>
  </conditionalFormatting>
  <conditionalFormatting sqref="G286:G289">
    <cfRule type="containsBlanks" dxfId="1142" priority="1109">
      <formula>LEN(TRIM(G286))=0</formula>
    </cfRule>
  </conditionalFormatting>
  <conditionalFormatting sqref="G286:G289">
    <cfRule type="containsBlanks" dxfId="1141" priority="1108">
      <formula>LEN(TRIM(G286))=0</formula>
    </cfRule>
  </conditionalFormatting>
  <conditionalFormatting sqref="E286:E289">
    <cfRule type="containsBlanks" dxfId="1140" priority="1107">
      <formula>LEN(TRIM(E286))=0</formula>
    </cfRule>
  </conditionalFormatting>
  <conditionalFormatting sqref="E286:E289">
    <cfRule type="containsBlanks" dxfId="1139" priority="1106">
      <formula>LEN(TRIM(E286))=0</formula>
    </cfRule>
  </conditionalFormatting>
  <conditionalFormatting sqref="E286:E289">
    <cfRule type="containsBlanks" dxfId="1138" priority="1105">
      <formula>LEN(TRIM(E286))=0</formula>
    </cfRule>
  </conditionalFormatting>
  <conditionalFormatting sqref="E286:E289">
    <cfRule type="containsBlanks" dxfId="1137" priority="1104">
      <formula>LEN(TRIM(E286))=0</formula>
    </cfRule>
  </conditionalFormatting>
  <conditionalFormatting sqref="E286:E289">
    <cfRule type="containsBlanks" dxfId="1136" priority="1103">
      <formula>LEN(TRIM(E286))=0</formula>
    </cfRule>
  </conditionalFormatting>
  <conditionalFormatting sqref="E286:E289">
    <cfRule type="containsBlanks" dxfId="1135" priority="1102">
      <formula>LEN(TRIM(E286))=0</formula>
    </cfRule>
  </conditionalFormatting>
  <conditionalFormatting sqref="E286:E289">
    <cfRule type="containsBlanks" dxfId="1134" priority="1101">
      <formula>LEN(TRIM(E286))=0</formula>
    </cfRule>
  </conditionalFormatting>
  <conditionalFormatting sqref="E286:E289">
    <cfRule type="containsBlanks" dxfId="1133" priority="1100">
      <formula>LEN(TRIM(E286))=0</formula>
    </cfRule>
  </conditionalFormatting>
  <conditionalFormatting sqref="E286:E289">
    <cfRule type="containsBlanks" dxfId="1132" priority="1099">
      <formula>LEN(TRIM(E286))=0</formula>
    </cfRule>
  </conditionalFormatting>
  <conditionalFormatting sqref="E286:E289">
    <cfRule type="containsBlanks" dxfId="1131" priority="1098">
      <formula>LEN(TRIM(E286))=0</formula>
    </cfRule>
  </conditionalFormatting>
  <conditionalFormatting sqref="E286:E289">
    <cfRule type="containsBlanks" dxfId="1130" priority="1097">
      <formula>LEN(TRIM(E286))=0</formula>
    </cfRule>
  </conditionalFormatting>
  <conditionalFormatting sqref="E286:E289">
    <cfRule type="containsBlanks" dxfId="1129" priority="1096">
      <formula>LEN(TRIM(E286))=0</formula>
    </cfRule>
  </conditionalFormatting>
  <conditionalFormatting sqref="E286:E289">
    <cfRule type="containsBlanks" dxfId="1128" priority="1095">
      <formula>LEN(TRIM(E286))=0</formula>
    </cfRule>
  </conditionalFormatting>
  <conditionalFormatting sqref="E291:E299">
    <cfRule type="containsBlanks" dxfId="1127" priority="1094">
      <formula>LEN(TRIM(E291))=0</formula>
    </cfRule>
  </conditionalFormatting>
  <conditionalFormatting sqref="E291:E299">
    <cfRule type="containsBlanks" dxfId="1126" priority="1093">
      <formula>LEN(TRIM(E291))=0</formula>
    </cfRule>
  </conditionalFormatting>
  <conditionalFormatting sqref="E291:E299">
    <cfRule type="containsBlanks" dxfId="1125" priority="1092">
      <formula>LEN(TRIM(E291))=0</formula>
    </cfRule>
  </conditionalFormatting>
  <conditionalFormatting sqref="E291:E299">
    <cfRule type="containsBlanks" dxfId="1124" priority="1091">
      <formula>LEN(TRIM(E291))=0</formula>
    </cfRule>
  </conditionalFormatting>
  <conditionalFormatting sqref="E291:E299">
    <cfRule type="containsBlanks" dxfId="1123" priority="1090">
      <formula>LEN(TRIM(E291))=0</formula>
    </cfRule>
  </conditionalFormatting>
  <conditionalFormatting sqref="E291:E299">
    <cfRule type="containsBlanks" dxfId="1122" priority="1089">
      <formula>LEN(TRIM(E291))=0</formula>
    </cfRule>
  </conditionalFormatting>
  <conditionalFormatting sqref="E291:E299">
    <cfRule type="containsBlanks" dxfId="1121" priority="1088">
      <formula>LEN(TRIM(E291))=0</formula>
    </cfRule>
  </conditionalFormatting>
  <conditionalFormatting sqref="E291:E299">
    <cfRule type="containsBlanks" dxfId="1120" priority="1087">
      <formula>LEN(TRIM(E291))=0</formula>
    </cfRule>
  </conditionalFormatting>
  <conditionalFormatting sqref="E291:E299">
    <cfRule type="containsBlanks" dxfId="1119" priority="1086">
      <formula>LEN(TRIM(E291))=0</formula>
    </cfRule>
  </conditionalFormatting>
  <conditionalFormatting sqref="E291:E299">
    <cfRule type="containsBlanks" dxfId="1118" priority="1085">
      <formula>LEN(TRIM(E291))=0</formula>
    </cfRule>
  </conditionalFormatting>
  <conditionalFormatting sqref="E291:E299">
    <cfRule type="containsBlanks" dxfId="1117" priority="1084">
      <formula>LEN(TRIM(E291))=0</formula>
    </cfRule>
  </conditionalFormatting>
  <conditionalFormatting sqref="E291:E299">
    <cfRule type="containsBlanks" dxfId="1116" priority="1083">
      <formula>LEN(TRIM(E291))=0</formula>
    </cfRule>
  </conditionalFormatting>
  <conditionalFormatting sqref="E291:E299">
    <cfRule type="containsBlanks" dxfId="1115" priority="1082">
      <formula>LEN(TRIM(E291))=0</formula>
    </cfRule>
  </conditionalFormatting>
  <conditionalFormatting sqref="G291:G299">
    <cfRule type="containsBlanks" dxfId="1114" priority="1081">
      <formula>LEN(TRIM(G291))=0</formula>
    </cfRule>
  </conditionalFormatting>
  <conditionalFormatting sqref="G291:G299">
    <cfRule type="containsBlanks" dxfId="1113" priority="1080">
      <formula>LEN(TRIM(G291))=0</formula>
    </cfRule>
  </conditionalFormatting>
  <conditionalFormatting sqref="G291:G299">
    <cfRule type="containsBlanks" dxfId="1112" priority="1079">
      <formula>LEN(TRIM(G291))=0</formula>
    </cfRule>
  </conditionalFormatting>
  <conditionalFormatting sqref="G291:G299">
    <cfRule type="containsBlanks" dxfId="1111" priority="1078">
      <formula>LEN(TRIM(G291))=0</formula>
    </cfRule>
  </conditionalFormatting>
  <conditionalFormatting sqref="G291:G299">
    <cfRule type="containsBlanks" dxfId="1110" priority="1077">
      <formula>LEN(TRIM(G291))=0</formula>
    </cfRule>
  </conditionalFormatting>
  <conditionalFormatting sqref="G291:G299">
    <cfRule type="containsBlanks" dxfId="1109" priority="1076">
      <formula>LEN(TRIM(G291))=0</formula>
    </cfRule>
  </conditionalFormatting>
  <conditionalFormatting sqref="G291:G299">
    <cfRule type="containsBlanks" dxfId="1108" priority="1075">
      <formula>LEN(TRIM(G291))=0</formula>
    </cfRule>
  </conditionalFormatting>
  <conditionalFormatting sqref="G291:G299">
    <cfRule type="containsBlanks" dxfId="1107" priority="1074">
      <formula>LEN(TRIM(G291))=0</formula>
    </cfRule>
  </conditionalFormatting>
  <conditionalFormatting sqref="G291:G299">
    <cfRule type="containsBlanks" dxfId="1106" priority="1073">
      <formula>LEN(TRIM(G291))=0</formula>
    </cfRule>
  </conditionalFormatting>
  <conditionalFormatting sqref="G291:G299">
    <cfRule type="containsBlanks" dxfId="1105" priority="1072">
      <formula>LEN(TRIM(G291))=0</formula>
    </cfRule>
  </conditionalFormatting>
  <conditionalFormatting sqref="G291:G299">
    <cfRule type="containsBlanks" dxfId="1104" priority="1071">
      <formula>LEN(TRIM(G291))=0</formula>
    </cfRule>
  </conditionalFormatting>
  <conditionalFormatting sqref="G291:G299">
    <cfRule type="containsBlanks" dxfId="1103" priority="1070">
      <formula>LEN(TRIM(G291))=0</formula>
    </cfRule>
  </conditionalFormatting>
  <conditionalFormatting sqref="G291:G299">
    <cfRule type="containsBlanks" dxfId="1102" priority="1069">
      <formula>LEN(TRIM(G291))=0</formula>
    </cfRule>
  </conditionalFormatting>
  <conditionalFormatting sqref="M291:M299">
    <cfRule type="containsBlanks" dxfId="1101" priority="1068">
      <formula>LEN(TRIM(M291))=0</formula>
    </cfRule>
  </conditionalFormatting>
  <conditionalFormatting sqref="M291:M299">
    <cfRule type="containsBlanks" dxfId="1100" priority="1067">
      <formula>LEN(TRIM(M291))=0</formula>
    </cfRule>
  </conditionalFormatting>
  <conditionalFormatting sqref="M291:M299">
    <cfRule type="containsBlanks" dxfId="1099" priority="1066">
      <formula>LEN(TRIM(M291))=0</formula>
    </cfRule>
  </conditionalFormatting>
  <conditionalFormatting sqref="M291:M299">
    <cfRule type="containsBlanks" dxfId="1098" priority="1065">
      <formula>LEN(TRIM(M291))=0</formula>
    </cfRule>
  </conditionalFormatting>
  <conditionalFormatting sqref="M291:M299">
    <cfRule type="containsBlanks" dxfId="1097" priority="1064">
      <formula>LEN(TRIM(M291))=0</formula>
    </cfRule>
  </conditionalFormatting>
  <conditionalFormatting sqref="M291:M299">
    <cfRule type="containsBlanks" dxfId="1096" priority="1063">
      <formula>LEN(TRIM(M291))=0</formula>
    </cfRule>
  </conditionalFormatting>
  <conditionalFormatting sqref="M291:M299">
    <cfRule type="containsBlanks" dxfId="1095" priority="1062">
      <formula>LEN(TRIM(M291))=0</formula>
    </cfRule>
  </conditionalFormatting>
  <conditionalFormatting sqref="M291:M299">
    <cfRule type="containsBlanks" dxfId="1094" priority="1061">
      <formula>LEN(TRIM(M291))=0</formula>
    </cfRule>
  </conditionalFormatting>
  <conditionalFormatting sqref="M291:M299">
    <cfRule type="containsBlanks" dxfId="1093" priority="1060">
      <formula>LEN(TRIM(M291))=0</formula>
    </cfRule>
  </conditionalFormatting>
  <conditionalFormatting sqref="M291:M299">
    <cfRule type="containsBlanks" dxfId="1092" priority="1059">
      <formula>LEN(TRIM(M291))=0</formula>
    </cfRule>
  </conditionalFormatting>
  <conditionalFormatting sqref="M291:M299">
    <cfRule type="containsBlanks" dxfId="1091" priority="1058">
      <formula>LEN(TRIM(M291))=0</formula>
    </cfRule>
  </conditionalFormatting>
  <conditionalFormatting sqref="M291:M299">
    <cfRule type="containsBlanks" dxfId="1090" priority="1057">
      <formula>LEN(TRIM(M291))=0</formula>
    </cfRule>
  </conditionalFormatting>
  <conditionalFormatting sqref="M291:M299">
    <cfRule type="containsBlanks" dxfId="1089" priority="1056">
      <formula>LEN(TRIM(M291))=0</formula>
    </cfRule>
  </conditionalFormatting>
  <conditionalFormatting sqref="O291:O299">
    <cfRule type="containsBlanks" dxfId="1088" priority="1055">
      <formula>LEN(TRIM(O291))=0</formula>
    </cfRule>
  </conditionalFormatting>
  <conditionalFormatting sqref="O291:O299">
    <cfRule type="containsBlanks" dxfId="1087" priority="1054">
      <formula>LEN(TRIM(O291))=0</formula>
    </cfRule>
  </conditionalFormatting>
  <conditionalFormatting sqref="O291:O299">
    <cfRule type="containsBlanks" dxfId="1086" priority="1053">
      <formula>LEN(TRIM(O291))=0</formula>
    </cfRule>
  </conditionalFormatting>
  <conditionalFormatting sqref="O291:O299">
    <cfRule type="containsBlanks" dxfId="1085" priority="1052">
      <formula>LEN(TRIM(O291))=0</formula>
    </cfRule>
  </conditionalFormatting>
  <conditionalFormatting sqref="O291:O299">
    <cfRule type="containsBlanks" dxfId="1084" priority="1051">
      <formula>LEN(TRIM(O291))=0</formula>
    </cfRule>
  </conditionalFormatting>
  <conditionalFormatting sqref="O291:O299">
    <cfRule type="containsBlanks" dxfId="1083" priority="1050">
      <formula>LEN(TRIM(O291))=0</formula>
    </cfRule>
  </conditionalFormatting>
  <conditionalFormatting sqref="O291:O299">
    <cfRule type="containsBlanks" dxfId="1082" priority="1049">
      <formula>LEN(TRIM(O291))=0</formula>
    </cfRule>
  </conditionalFormatting>
  <conditionalFormatting sqref="O291:O299">
    <cfRule type="containsBlanks" dxfId="1081" priority="1048">
      <formula>LEN(TRIM(O291))=0</formula>
    </cfRule>
  </conditionalFormatting>
  <conditionalFormatting sqref="O291:O299">
    <cfRule type="containsBlanks" dxfId="1080" priority="1047">
      <formula>LEN(TRIM(O291))=0</formula>
    </cfRule>
  </conditionalFormatting>
  <conditionalFormatting sqref="O291:O299">
    <cfRule type="containsBlanks" dxfId="1079" priority="1046">
      <formula>LEN(TRIM(O291))=0</formula>
    </cfRule>
  </conditionalFormatting>
  <conditionalFormatting sqref="O291:O299">
    <cfRule type="containsBlanks" dxfId="1078" priority="1045">
      <formula>LEN(TRIM(O291))=0</formula>
    </cfRule>
  </conditionalFormatting>
  <conditionalFormatting sqref="O291:O299">
    <cfRule type="containsBlanks" dxfId="1077" priority="1044">
      <formula>LEN(TRIM(O291))=0</formula>
    </cfRule>
  </conditionalFormatting>
  <conditionalFormatting sqref="O291:O299">
    <cfRule type="containsBlanks" dxfId="1076" priority="1043">
      <formula>LEN(TRIM(O291))=0</formula>
    </cfRule>
  </conditionalFormatting>
  <conditionalFormatting sqref="O302:O309">
    <cfRule type="containsBlanks" dxfId="1075" priority="1042">
      <formula>LEN(TRIM(O302))=0</formula>
    </cfRule>
  </conditionalFormatting>
  <conditionalFormatting sqref="O302:O309">
    <cfRule type="containsBlanks" dxfId="1074" priority="1041">
      <formula>LEN(TRIM(O302))=0</formula>
    </cfRule>
  </conditionalFormatting>
  <conditionalFormatting sqref="O302:O309">
    <cfRule type="containsBlanks" dxfId="1073" priority="1040">
      <formula>LEN(TRIM(O302))=0</formula>
    </cfRule>
  </conditionalFormatting>
  <conditionalFormatting sqref="O302:O309">
    <cfRule type="containsBlanks" dxfId="1072" priority="1039">
      <formula>LEN(TRIM(O302))=0</formula>
    </cfRule>
  </conditionalFormatting>
  <conditionalFormatting sqref="O302:O309">
    <cfRule type="containsBlanks" dxfId="1071" priority="1038">
      <formula>LEN(TRIM(O302))=0</formula>
    </cfRule>
  </conditionalFormatting>
  <conditionalFormatting sqref="O302:O309">
    <cfRule type="containsBlanks" dxfId="1070" priority="1037">
      <formula>LEN(TRIM(O302))=0</formula>
    </cfRule>
  </conditionalFormatting>
  <conditionalFormatting sqref="O302:O309">
    <cfRule type="containsBlanks" dxfId="1069" priority="1036">
      <formula>LEN(TRIM(O302))=0</formula>
    </cfRule>
  </conditionalFormatting>
  <conditionalFormatting sqref="O302:O309">
    <cfRule type="containsBlanks" dxfId="1068" priority="1035">
      <formula>LEN(TRIM(O302))=0</formula>
    </cfRule>
  </conditionalFormatting>
  <conditionalFormatting sqref="O302:O309">
    <cfRule type="containsBlanks" dxfId="1067" priority="1034">
      <formula>LEN(TRIM(O302))=0</formula>
    </cfRule>
  </conditionalFormatting>
  <conditionalFormatting sqref="O302:O309">
    <cfRule type="containsBlanks" dxfId="1066" priority="1033">
      <formula>LEN(TRIM(O302))=0</formula>
    </cfRule>
  </conditionalFormatting>
  <conditionalFormatting sqref="O302:O309">
    <cfRule type="containsBlanks" dxfId="1065" priority="1032">
      <formula>LEN(TRIM(O302))=0</formula>
    </cfRule>
  </conditionalFormatting>
  <conditionalFormatting sqref="O302:O309">
    <cfRule type="containsBlanks" dxfId="1064" priority="1031">
      <formula>LEN(TRIM(O302))=0</formula>
    </cfRule>
  </conditionalFormatting>
  <conditionalFormatting sqref="O302:O309">
    <cfRule type="containsBlanks" dxfId="1063" priority="1030">
      <formula>LEN(TRIM(O302))=0</formula>
    </cfRule>
  </conditionalFormatting>
  <conditionalFormatting sqref="O302:O309">
    <cfRule type="containsBlanks" dxfId="1062" priority="1029">
      <formula>LEN(TRIM(O302))=0</formula>
    </cfRule>
  </conditionalFormatting>
  <conditionalFormatting sqref="M302:M309">
    <cfRule type="containsBlanks" dxfId="1061" priority="1028">
      <formula>LEN(TRIM(M302))=0</formula>
    </cfRule>
  </conditionalFormatting>
  <conditionalFormatting sqref="M302:M309">
    <cfRule type="containsBlanks" dxfId="1060" priority="1027">
      <formula>LEN(TRIM(M302))=0</formula>
    </cfRule>
  </conditionalFormatting>
  <conditionalFormatting sqref="M302:M309">
    <cfRule type="containsBlanks" dxfId="1059" priority="1026">
      <formula>LEN(TRIM(M302))=0</formula>
    </cfRule>
  </conditionalFormatting>
  <conditionalFormatting sqref="M302:M309">
    <cfRule type="containsBlanks" dxfId="1058" priority="1025">
      <formula>LEN(TRIM(M302))=0</formula>
    </cfRule>
  </conditionalFormatting>
  <conditionalFormatting sqref="M302:M309">
    <cfRule type="containsBlanks" dxfId="1057" priority="1024">
      <formula>LEN(TRIM(M302))=0</formula>
    </cfRule>
  </conditionalFormatting>
  <conditionalFormatting sqref="M302:M309">
    <cfRule type="containsBlanks" dxfId="1056" priority="1023">
      <formula>LEN(TRIM(M302))=0</formula>
    </cfRule>
  </conditionalFormatting>
  <conditionalFormatting sqref="M302:M309">
    <cfRule type="containsBlanks" dxfId="1055" priority="1022">
      <formula>LEN(TRIM(M302))=0</formula>
    </cfRule>
  </conditionalFormatting>
  <conditionalFormatting sqref="M302:M309">
    <cfRule type="containsBlanks" dxfId="1054" priority="1021">
      <formula>LEN(TRIM(M302))=0</formula>
    </cfRule>
  </conditionalFormatting>
  <conditionalFormatting sqref="M302:M309">
    <cfRule type="containsBlanks" dxfId="1053" priority="1020">
      <formula>LEN(TRIM(M302))=0</formula>
    </cfRule>
  </conditionalFormatting>
  <conditionalFormatting sqref="M302:M309">
    <cfRule type="containsBlanks" dxfId="1052" priority="1019">
      <formula>LEN(TRIM(M302))=0</formula>
    </cfRule>
  </conditionalFormatting>
  <conditionalFormatting sqref="M302:M309">
    <cfRule type="containsBlanks" dxfId="1051" priority="1018">
      <formula>LEN(TRIM(M302))=0</formula>
    </cfRule>
  </conditionalFormatting>
  <conditionalFormatting sqref="M302:M309">
    <cfRule type="containsBlanks" dxfId="1050" priority="1017">
      <formula>LEN(TRIM(M302))=0</formula>
    </cfRule>
  </conditionalFormatting>
  <conditionalFormatting sqref="M302:M309">
    <cfRule type="containsBlanks" dxfId="1049" priority="1016">
      <formula>LEN(TRIM(M302))=0</formula>
    </cfRule>
  </conditionalFormatting>
  <conditionalFormatting sqref="M302:M309">
    <cfRule type="containsBlanks" dxfId="1048" priority="1015">
      <formula>LEN(TRIM(M302))=0</formula>
    </cfRule>
  </conditionalFormatting>
  <conditionalFormatting sqref="M302:M309">
    <cfRule type="containsBlanks" dxfId="1047" priority="1014">
      <formula>LEN(TRIM(M302))=0</formula>
    </cfRule>
  </conditionalFormatting>
  <conditionalFormatting sqref="K302:K309">
    <cfRule type="containsBlanks" dxfId="1046" priority="1013">
      <formula>LEN(TRIM(K302))=0</formula>
    </cfRule>
  </conditionalFormatting>
  <conditionalFormatting sqref="K302:K309">
    <cfRule type="containsBlanks" dxfId="1045" priority="1012">
      <formula>LEN(TRIM(K302))=0</formula>
    </cfRule>
  </conditionalFormatting>
  <conditionalFormatting sqref="K302:K309">
    <cfRule type="containsBlanks" dxfId="1044" priority="1011">
      <formula>LEN(TRIM(K302))=0</formula>
    </cfRule>
  </conditionalFormatting>
  <conditionalFormatting sqref="K302:K309">
    <cfRule type="containsBlanks" dxfId="1043" priority="1010">
      <formula>LEN(TRIM(K302))=0</formula>
    </cfRule>
  </conditionalFormatting>
  <conditionalFormatting sqref="K302:K309">
    <cfRule type="containsBlanks" dxfId="1042" priority="1009">
      <formula>LEN(TRIM(K302))=0</formula>
    </cfRule>
  </conditionalFormatting>
  <conditionalFormatting sqref="K302:K309">
    <cfRule type="containsBlanks" dxfId="1041" priority="1008">
      <formula>LEN(TRIM(K302))=0</formula>
    </cfRule>
  </conditionalFormatting>
  <conditionalFormatting sqref="K302:K309">
    <cfRule type="containsBlanks" dxfId="1040" priority="1007">
      <formula>LEN(TRIM(K302))=0</formula>
    </cfRule>
  </conditionalFormatting>
  <conditionalFormatting sqref="K302:K309">
    <cfRule type="containsBlanks" dxfId="1039" priority="1006">
      <formula>LEN(TRIM(K302))=0</formula>
    </cfRule>
  </conditionalFormatting>
  <conditionalFormatting sqref="K302:K309">
    <cfRule type="containsBlanks" dxfId="1038" priority="1005">
      <formula>LEN(TRIM(K302))=0</formula>
    </cfRule>
  </conditionalFormatting>
  <conditionalFormatting sqref="K302:K309">
    <cfRule type="containsBlanks" dxfId="1037" priority="1004">
      <formula>LEN(TRIM(K302))=0</formula>
    </cfRule>
  </conditionalFormatting>
  <conditionalFormatting sqref="K302:K309">
    <cfRule type="containsBlanks" dxfId="1036" priority="1003">
      <formula>LEN(TRIM(K302))=0</formula>
    </cfRule>
  </conditionalFormatting>
  <conditionalFormatting sqref="K302:K309">
    <cfRule type="containsBlanks" dxfId="1035" priority="1002">
      <formula>LEN(TRIM(K302))=0</formula>
    </cfRule>
  </conditionalFormatting>
  <conditionalFormatting sqref="K302:K309">
    <cfRule type="containsBlanks" dxfId="1034" priority="1001">
      <formula>LEN(TRIM(K302))=0</formula>
    </cfRule>
  </conditionalFormatting>
  <conditionalFormatting sqref="K302:K309">
    <cfRule type="containsBlanks" dxfId="1033" priority="1000">
      <formula>LEN(TRIM(K302))=0</formula>
    </cfRule>
  </conditionalFormatting>
  <conditionalFormatting sqref="K302:K309">
    <cfRule type="containsBlanks" dxfId="1032" priority="999">
      <formula>LEN(TRIM(K302))=0</formula>
    </cfRule>
  </conditionalFormatting>
  <conditionalFormatting sqref="I302:I309">
    <cfRule type="containsBlanks" dxfId="1031" priority="998">
      <formula>LEN(TRIM(I302))=0</formula>
    </cfRule>
  </conditionalFormatting>
  <conditionalFormatting sqref="I302:I309">
    <cfRule type="containsBlanks" dxfId="1030" priority="997">
      <formula>LEN(TRIM(I302))=0</formula>
    </cfRule>
  </conditionalFormatting>
  <conditionalFormatting sqref="I302:I309">
    <cfRule type="containsBlanks" dxfId="1029" priority="996">
      <formula>LEN(TRIM(I302))=0</formula>
    </cfRule>
  </conditionalFormatting>
  <conditionalFormatting sqref="I302:I309">
    <cfRule type="containsBlanks" dxfId="1028" priority="995">
      <formula>LEN(TRIM(I302))=0</formula>
    </cfRule>
  </conditionalFormatting>
  <conditionalFormatting sqref="I302:I309">
    <cfRule type="containsBlanks" dxfId="1027" priority="994">
      <formula>LEN(TRIM(I302))=0</formula>
    </cfRule>
  </conditionalFormatting>
  <conditionalFormatting sqref="I302:I309">
    <cfRule type="containsBlanks" dxfId="1026" priority="993">
      <formula>LEN(TRIM(I302))=0</formula>
    </cfRule>
  </conditionalFormatting>
  <conditionalFormatting sqref="I302:I309">
    <cfRule type="containsBlanks" dxfId="1025" priority="992">
      <formula>LEN(TRIM(I302))=0</formula>
    </cfRule>
  </conditionalFormatting>
  <conditionalFormatting sqref="I302:I309">
    <cfRule type="containsBlanks" dxfId="1024" priority="991">
      <formula>LEN(TRIM(I302))=0</formula>
    </cfRule>
  </conditionalFormatting>
  <conditionalFormatting sqref="I302:I309">
    <cfRule type="containsBlanks" dxfId="1023" priority="990">
      <formula>LEN(TRIM(I302))=0</formula>
    </cfRule>
  </conditionalFormatting>
  <conditionalFormatting sqref="I302:I309">
    <cfRule type="containsBlanks" dxfId="1022" priority="989">
      <formula>LEN(TRIM(I302))=0</formula>
    </cfRule>
  </conditionalFormatting>
  <conditionalFormatting sqref="I302:I309">
    <cfRule type="containsBlanks" dxfId="1021" priority="988">
      <formula>LEN(TRIM(I302))=0</formula>
    </cfRule>
  </conditionalFormatting>
  <conditionalFormatting sqref="I302:I309">
    <cfRule type="containsBlanks" dxfId="1020" priority="987">
      <formula>LEN(TRIM(I302))=0</formula>
    </cfRule>
  </conditionalFormatting>
  <conditionalFormatting sqref="I302:I309">
    <cfRule type="containsBlanks" dxfId="1019" priority="986">
      <formula>LEN(TRIM(I302))=0</formula>
    </cfRule>
  </conditionalFormatting>
  <conditionalFormatting sqref="I302:I309">
    <cfRule type="containsBlanks" dxfId="1018" priority="985">
      <formula>LEN(TRIM(I302))=0</formula>
    </cfRule>
  </conditionalFormatting>
  <conditionalFormatting sqref="I302:I309">
    <cfRule type="containsBlanks" dxfId="1017" priority="984">
      <formula>LEN(TRIM(I302))=0</formula>
    </cfRule>
  </conditionalFormatting>
  <conditionalFormatting sqref="G302:G309">
    <cfRule type="containsBlanks" dxfId="1016" priority="983">
      <formula>LEN(TRIM(G302))=0</formula>
    </cfRule>
  </conditionalFormatting>
  <conditionalFormatting sqref="G302:G309">
    <cfRule type="containsBlanks" dxfId="1015" priority="982">
      <formula>LEN(TRIM(G302))=0</formula>
    </cfRule>
  </conditionalFormatting>
  <conditionalFormatting sqref="G302:G309">
    <cfRule type="containsBlanks" dxfId="1014" priority="981">
      <formula>LEN(TRIM(G302))=0</formula>
    </cfRule>
  </conditionalFormatting>
  <conditionalFormatting sqref="G302:G309">
    <cfRule type="containsBlanks" dxfId="1013" priority="980">
      <formula>LEN(TRIM(G302))=0</formula>
    </cfRule>
  </conditionalFormatting>
  <conditionalFormatting sqref="G302:G309">
    <cfRule type="containsBlanks" dxfId="1012" priority="979">
      <formula>LEN(TRIM(G302))=0</formula>
    </cfRule>
  </conditionalFormatting>
  <conditionalFormatting sqref="G302:G309">
    <cfRule type="containsBlanks" dxfId="1011" priority="978">
      <formula>LEN(TRIM(G302))=0</formula>
    </cfRule>
  </conditionalFormatting>
  <conditionalFormatting sqref="G302:G309">
    <cfRule type="containsBlanks" dxfId="1010" priority="977">
      <formula>LEN(TRIM(G302))=0</formula>
    </cfRule>
  </conditionalFormatting>
  <conditionalFormatting sqref="G302:G309">
    <cfRule type="containsBlanks" dxfId="1009" priority="976">
      <formula>LEN(TRIM(G302))=0</formula>
    </cfRule>
  </conditionalFormatting>
  <conditionalFormatting sqref="G302:G309">
    <cfRule type="containsBlanks" dxfId="1008" priority="975">
      <formula>LEN(TRIM(G302))=0</formula>
    </cfRule>
  </conditionalFormatting>
  <conditionalFormatting sqref="G302:G309">
    <cfRule type="containsBlanks" dxfId="1007" priority="974">
      <formula>LEN(TRIM(G302))=0</formula>
    </cfRule>
  </conditionalFormatting>
  <conditionalFormatting sqref="G302:G309">
    <cfRule type="containsBlanks" dxfId="1006" priority="973">
      <formula>LEN(TRIM(G302))=0</formula>
    </cfRule>
  </conditionalFormatting>
  <conditionalFormatting sqref="G302:G309">
    <cfRule type="containsBlanks" dxfId="1005" priority="972">
      <formula>LEN(TRIM(G302))=0</formula>
    </cfRule>
  </conditionalFormatting>
  <conditionalFormatting sqref="G302:G309">
    <cfRule type="containsBlanks" dxfId="1004" priority="971">
      <formula>LEN(TRIM(G302))=0</formula>
    </cfRule>
  </conditionalFormatting>
  <conditionalFormatting sqref="G302:G309">
    <cfRule type="containsBlanks" dxfId="1003" priority="970">
      <formula>LEN(TRIM(G302))=0</formula>
    </cfRule>
  </conditionalFormatting>
  <conditionalFormatting sqref="G302:G309">
    <cfRule type="containsBlanks" dxfId="1002" priority="969">
      <formula>LEN(TRIM(G302))=0</formula>
    </cfRule>
  </conditionalFormatting>
  <conditionalFormatting sqref="E302:E309">
    <cfRule type="containsBlanks" dxfId="1001" priority="968">
      <formula>LEN(TRIM(E302))=0</formula>
    </cfRule>
  </conditionalFormatting>
  <conditionalFormatting sqref="E302:E309">
    <cfRule type="containsBlanks" dxfId="1000" priority="967">
      <formula>LEN(TRIM(E302))=0</formula>
    </cfRule>
  </conditionalFormatting>
  <conditionalFormatting sqref="E302:E309">
    <cfRule type="containsBlanks" dxfId="999" priority="966">
      <formula>LEN(TRIM(E302))=0</formula>
    </cfRule>
  </conditionalFormatting>
  <conditionalFormatting sqref="E302:E309">
    <cfRule type="containsBlanks" dxfId="998" priority="965">
      <formula>LEN(TRIM(E302))=0</formula>
    </cfRule>
  </conditionalFormatting>
  <conditionalFormatting sqref="E302:E309">
    <cfRule type="containsBlanks" dxfId="997" priority="964">
      <formula>LEN(TRIM(E302))=0</formula>
    </cfRule>
  </conditionalFormatting>
  <conditionalFormatting sqref="E302:E309">
    <cfRule type="containsBlanks" dxfId="996" priority="963">
      <formula>LEN(TRIM(E302))=0</formula>
    </cfRule>
  </conditionalFormatting>
  <conditionalFormatting sqref="E302:E309">
    <cfRule type="containsBlanks" dxfId="995" priority="962">
      <formula>LEN(TRIM(E302))=0</formula>
    </cfRule>
  </conditionalFormatting>
  <conditionalFormatting sqref="E302:E309">
    <cfRule type="containsBlanks" dxfId="994" priority="961">
      <formula>LEN(TRIM(E302))=0</formula>
    </cfRule>
  </conditionalFormatting>
  <conditionalFormatting sqref="E302:E309">
    <cfRule type="containsBlanks" dxfId="993" priority="960">
      <formula>LEN(TRIM(E302))=0</formula>
    </cfRule>
  </conditionalFormatting>
  <conditionalFormatting sqref="E302:E309">
    <cfRule type="containsBlanks" dxfId="992" priority="959">
      <formula>LEN(TRIM(E302))=0</formula>
    </cfRule>
  </conditionalFormatting>
  <conditionalFormatting sqref="E302:E309">
    <cfRule type="containsBlanks" dxfId="991" priority="958">
      <formula>LEN(TRIM(E302))=0</formula>
    </cfRule>
  </conditionalFormatting>
  <conditionalFormatting sqref="E302:E309">
    <cfRule type="containsBlanks" dxfId="990" priority="957">
      <formula>LEN(TRIM(E302))=0</formula>
    </cfRule>
  </conditionalFormatting>
  <conditionalFormatting sqref="E302:E309">
    <cfRule type="containsBlanks" dxfId="989" priority="956">
      <formula>LEN(TRIM(E302))=0</formula>
    </cfRule>
  </conditionalFormatting>
  <conditionalFormatting sqref="E302:E309">
    <cfRule type="containsBlanks" dxfId="988" priority="955">
      <formula>LEN(TRIM(E302))=0</formula>
    </cfRule>
  </conditionalFormatting>
  <conditionalFormatting sqref="E302:E309">
    <cfRule type="containsBlanks" dxfId="987" priority="954">
      <formula>LEN(TRIM(E302))=0</formula>
    </cfRule>
  </conditionalFormatting>
  <conditionalFormatting sqref="E311:E318">
    <cfRule type="containsBlanks" dxfId="986" priority="953">
      <formula>LEN(TRIM(E311))=0</formula>
    </cfRule>
  </conditionalFormatting>
  <conditionalFormatting sqref="E311:E318">
    <cfRule type="containsBlanks" dxfId="985" priority="952">
      <formula>LEN(TRIM(E311))=0</formula>
    </cfRule>
  </conditionalFormatting>
  <conditionalFormatting sqref="E311:E318">
    <cfRule type="containsBlanks" dxfId="984" priority="951">
      <formula>LEN(TRIM(E311))=0</formula>
    </cfRule>
  </conditionalFormatting>
  <conditionalFormatting sqref="E311:E318">
    <cfRule type="containsBlanks" dxfId="983" priority="950">
      <formula>LEN(TRIM(E311))=0</formula>
    </cfRule>
  </conditionalFormatting>
  <conditionalFormatting sqref="E311:E318">
    <cfRule type="containsBlanks" dxfId="982" priority="949">
      <formula>LEN(TRIM(E311))=0</formula>
    </cfRule>
  </conditionalFormatting>
  <conditionalFormatting sqref="E311:E318">
    <cfRule type="containsBlanks" dxfId="981" priority="948">
      <formula>LEN(TRIM(E311))=0</formula>
    </cfRule>
  </conditionalFormatting>
  <conditionalFormatting sqref="E311:E318">
    <cfRule type="containsBlanks" dxfId="980" priority="947">
      <formula>LEN(TRIM(E311))=0</formula>
    </cfRule>
  </conditionalFormatting>
  <conditionalFormatting sqref="E311:E318">
    <cfRule type="containsBlanks" dxfId="979" priority="946">
      <formula>LEN(TRIM(E311))=0</formula>
    </cfRule>
  </conditionalFormatting>
  <conditionalFormatting sqref="E311:E318">
    <cfRule type="containsBlanks" dxfId="978" priority="945">
      <formula>LEN(TRIM(E311))=0</formula>
    </cfRule>
  </conditionalFormatting>
  <conditionalFormatting sqref="E311:E318">
    <cfRule type="containsBlanks" dxfId="977" priority="944">
      <formula>LEN(TRIM(E311))=0</formula>
    </cfRule>
  </conditionalFormatting>
  <conditionalFormatting sqref="E311:E318">
    <cfRule type="containsBlanks" dxfId="976" priority="943">
      <formula>LEN(TRIM(E311))=0</formula>
    </cfRule>
  </conditionalFormatting>
  <conditionalFormatting sqref="E311:E318">
    <cfRule type="containsBlanks" dxfId="975" priority="942">
      <formula>LEN(TRIM(E311))=0</formula>
    </cfRule>
  </conditionalFormatting>
  <conditionalFormatting sqref="E311:E318">
    <cfRule type="containsBlanks" dxfId="974" priority="941">
      <formula>LEN(TRIM(E311))=0</formula>
    </cfRule>
  </conditionalFormatting>
  <conditionalFormatting sqref="E311:E318">
    <cfRule type="containsBlanks" dxfId="973" priority="940">
      <formula>LEN(TRIM(E311))=0</formula>
    </cfRule>
  </conditionalFormatting>
  <conditionalFormatting sqref="E311:E318">
    <cfRule type="containsBlanks" dxfId="972" priority="939">
      <formula>LEN(TRIM(E311))=0</formula>
    </cfRule>
  </conditionalFormatting>
  <conditionalFormatting sqref="E311:E318">
    <cfRule type="containsBlanks" dxfId="971" priority="938">
      <formula>LEN(TRIM(E311))=0</formula>
    </cfRule>
  </conditionalFormatting>
  <conditionalFormatting sqref="G311:G318">
    <cfRule type="containsBlanks" dxfId="970" priority="937">
      <formula>LEN(TRIM(G311))=0</formula>
    </cfRule>
  </conditionalFormatting>
  <conditionalFormatting sqref="G311:G318">
    <cfRule type="containsBlanks" dxfId="969" priority="936">
      <formula>LEN(TRIM(G311))=0</formula>
    </cfRule>
  </conditionalFormatting>
  <conditionalFormatting sqref="G311:G318">
    <cfRule type="containsBlanks" dxfId="968" priority="935">
      <formula>LEN(TRIM(G311))=0</formula>
    </cfRule>
  </conditionalFormatting>
  <conditionalFormatting sqref="G311:G318">
    <cfRule type="containsBlanks" dxfId="967" priority="934">
      <formula>LEN(TRIM(G311))=0</formula>
    </cfRule>
  </conditionalFormatting>
  <conditionalFormatting sqref="G311:G318">
    <cfRule type="containsBlanks" dxfId="966" priority="933">
      <formula>LEN(TRIM(G311))=0</formula>
    </cfRule>
  </conditionalFormatting>
  <conditionalFormatting sqref="G311:G318">
    <cfRule type="containsBlanks" dxfId="965" priority="932">
      <formula>LEN(TRIM(G311))=0</formula>
    </cfRule>
  </conditionalFormatting>
  <conditionalFormatting sqref="G311:G318">
    <cfRule type="containsBlanks" dxfId="964" priority="931">
      <formula>LEN(TRIM(G311))=0</formula>
    </cfRule>
  </conditionalFormatting>
  <conditionalFormatting sqref="G311:G318">
    <cfRule type="containsBlanks" dxfId="963" priority="930">
      <formula>LEN(TRIM(G311))=0</formula>
    </cfRule>
  </conditionalFormatting>
  <conditionalFormatting sqref="G311:G318">
    <cfRule type="containsBlanks" dxfId="962" priority="929">
      <formula>LEN(TRIM(G311))=0</formula>
    </cfRule>
  </conditionalFormatting>
  <conditionalFormatting sqref="G311:G318">
    <cfRule type="containsBlanks" dxfId="961" priority="928">
      <formula>LEN(TRIM(G311))=0</formula>
    </cfRule>
  </conditionalFormatting>
  <conditionalFormatting sqref="G311:G318">
    <cfRule type="containsBlanks" dxfId="960" priority="927">
      <formula>LEN(TRIM(G311))=0</formula>
    </cfRule>
  </conditionalFormatting>
  <conditionalFormatting sqref="G311:G318">
    <cfRule type="containsBlanks" dxfId="959" priority="926">
      <formula>LEN(TRIM(G311))=0</formula>
    </cfRule>
  </conditionalFormatting>
  <conditionalFormatting sqref="G311:G318">
    <cfRule type="containsBlanks" dxfId="958" priority="925">
      <formula>LEN(TRIM(G311))=0</formula>
    </cfRule>
  </conditionalFormatting>
  <conditionalFormatting sqref="G311:G318">
    <cfRule type="containsBlanks" dxfId="957" priority="924">
      <formula>LEN(TRIM(G311))=0</formula>
    </cfRule>
  </conditionalFormatting>
  <conditionalFormatting sqref="G311:G318">
    <cfRule type="containsBlanks" dxfId="956" priority="923">
      <formula>LEN(TRIM(G311))=0</formula>
    </cfRule>
  </conditionalFormatting>
  <conditionalFormatting sqref="G311:G318">
    <cfRule type="containsBlanks" dxfId="955" priority="922">
      <formula>LEN(TRIM(G311))=0</formula>
    </cfRule>
  </conditionalFormatting>
  <conditionalFormatting sqref="I311:I318">
    <cfRule type="containsBlanks" dxfId="954" priority="921">
      <formula>LEN(TRIM(I311))=0</formula>
    </cfRule>
  </conditionalFormatting>
  <conditionalFormatting sqref="I311:I318">
    <cfRule type="containsBlanks" dxfId="953" priority="920">
      <formula>LEN(TRIM(I311))=0</formula>
    </cfRule>
  </conditionalFormatting>
  <conditionalFormatting sqref="I311:I318">
    <cfRule type="containsBlanks" dxfId="952" priority="919">
      <formula>LEN(TRIM(I311))=0</formula>
    </cfRule>
  </conditionalFormatting>
  <conditionalFormatting sqref="I311:I318">
    <cfRule type="containsBlanks" dxfId="951" priority="918">
      <formula>LEN(TRIM(I311))=0</formula>
    </cfRule>
  </conditionalFormatting>
  <conditionalFormatting sqref="I311:I318">
    <cfRule type="containsBlanks" dxfId="950" priority="917">
      <formula>LEN(TRIM(I311))=0</formula>
    </cfRule>
  </conditionalFormatting>
  <conditionalFormatting sqref="I311:I318">
    <cfRule type="containsBlanks" dxfId="949" priority="916">
      <formula>LEN(TRIM(I311))=0</formula>
    </cfRule>
  </conditionalFormatting>
  <conditionalFormatting sqref="I311:I318">
    <cfRule type="containsBlanks" dxfId="948" priority="915">
      <formula>LEN(TRIM(I311))=0</formula>
    </cfRule>
  </conditionalFormatting>
  <conditionalFormatting sqref="I311:I318">
    <cfRule type="containsBlanks" dxfId="947" priority="914">
      <formula>LEN(TRIM(I311))=0</formula>
    </cfRule>
  </conditionalFormatting>
  <conditionalFormatting sqref="I311:I318">
    <cfRule type="containsBlanks" dxfId="946" priority="913">
      <formula>LEN(TRIM(I311))=0</formula>
    </cfRule>
  </conditionalFormatting>
  <conditionalFormatting sqref="I311:I318">
    <cfRule type="containsBlanks" dxfId="945" priority="912">
      <formula>LEN(TRIM(I311))=0</formula>
    </cfRule>
  </conditionalFormatting>
  <conditionalFormatting sqref="I311:I318">
    <cfRule type="containsBlanks" dxfId="944" priority="911">
      <formula>LEN(TRIM(I311))=0</formula>
    </cfRule>
  </conditionalFormatting>
  <conditionalFormatting sqref="I311:I318">
    <cfRule type="containsBlanks" dxfId="943" priority="910">
      <formula>LEN(TRIM(I311))=0</formula>
    </cfRule>
  </conditionalFormatting>
  <conditionalFormatting sqref="I311:I318">
    <cfRule type="containsBlanks" dxfId="942" priority="909">
      <formula>LEN(TRIM(I311))=0</formula>
    </cfRule>
  </conditionalFormatting>
  <conditionalFormatting sqref="I311:I318">
    <cfRule type="containsBlanks" dxfId="941" priority="908">
      <formula>LEN(TRIM(I311))=0</formula>
    </cfRule>
  </conditionalFormatting>
  <conditionalFormatting sqref="I311:I318">
    <cfRule type="containsBlanks" dxfId="940" priority="907">
      <formula>LEN(TRIM(I311))=0</formula>
    </cfRule>
  </conditionalFormatting>
  <conditionalFormatting sqref="I311:I318">
    <cfRule type="containsBlanks" dxfId="939" priority="906">
      <formula>LEN(TRIM(I311))=0</formula>
    </cfRule>
  </conditionalFormatting>
  <conditionalFormatting sqref="K311:K318">
    <cfRule type="containsBlanks" dxfId="938" priority="905">
      <formula>LEN(TRIM(K311))=0</formula>
    </cfRule>
  </conditionalFormatting>
  <conditionalFormatting sqref="K311:K318">
    <cfRule type="containsBlanks" dxfId="937" priority="904">
      <formula>LEN(TRIM(K311))=0</formula>
    </cfRule>
  </conditionalFormatting>
  <conditionalFormatting sqref="K311:K318">
    <cfRule type="containsBlanks" dxfId="936" priority="903">
      <formula>LEN(TRIM(K311))=0</formula>
    </cfRule>
  </conditionalFormatting>
  <conditionalFormatting sqref="K311:K318">
    <cfRule type="containsBlanks" dxfId="935" priority="902">
      <formula>LEN(TRIM(K311))=0</formula>
    </cfRule>
  </conditionalFormatting>
  <conditionalFormatting sqref="K311:K318">
    <cfRule type="containsBlanks" dxfId="934" priority="901">
      <formula>LEN(TRIM(K311))=0</formula>
    </cfRule>
  </conditionalFormatting>
  <conditionalFormatting sqref="K311:K318">
    <cfRule type="containsBlanks" dxfId="933" priority="900">
      <formula>LEN(TRIM(K311))=0</formula>
    </cfRule>
  </conditionalFormatting>
  <conditionalFormatting sqref="K311:K318">
    <cfRule type="containsBlanks" dxfId="932" priority="899">
      <formula>LEN(TRIM(K311))=0</formula>
    </cfRule>
  </conditionalFormatting>
  <conditionalFormatting sqref="K311:K318">
    <cfRule type="containsBlanks" dxfId="931" priority="898">
      <formula>LEN(TRIM(K311))=0</formula>
    </cfRule>
  </conditionalFormatting>
  <conditionalFormatting sqref="K311:K318">
    <cfRule type="containsBlanks" dxfId="930" priority="897">
      <formula>LEN(TRIM(K311))=0</formula>
    </cfRule>
  </conditionalFormatting>
  <conditionalFormatting sqref="K311:K318">
    <cfRule type="containsBlanks" dxfId="929" priority="896">
      <formula>LEN(TRIM(K311))=0</formula>
    </cfRule>
  </conditionalFormatting>
  <conditionalFormatting sqref="K311:K318">
    <cfRule type="containsBlanks" dxfId="928" priority="895">
      <formula>LEN(TRIM(K311))=0</formula>
    </cfRule>
  </conditionalFormatting>
  <conditionalFormatting sqref="K311:K318">
    <cfRule type="containsBlanks" dxfId="927" priority="894">
      <formula>LEN(TRIM(K311))=0</formula>
    </cfRule>
  </conditionalFormatting>
  <conditionalFormatting sqref="K311:K318">
    <cfRule type="containsBlanks" dxfId="926" priority="893">
      <formula>LEN(TRIM(K311))=0</formula>
    </cfRule>
  </conditionalFormatting>
  <conditionalFormatting sqref="K311:K318">
    <cfRule type="containsBlanks" dxfId="925" priority="892">
      <formula>LEN(TRIM(K311))=0</formula>
    </cfRule>
  </conditionalFormatting>
  <conditionalFormatting sqref="K311:K318">
    <cfRule type="containsBlanks" dxfId="924" priority="891">
      <formula>LEN(TRIM(K311))=0</formula>
    </cfRule>
  </conditionalFormatting>
  <conditionalFormatting sqref="K311:K318">
    <cfRule type="containsBlanks" dxfId="923" priority="890">
      <formula>LEN(TRIM(K311))=0</formula>
    </cfRule>
  </conditionalFormatting>
  <conditionalFormatting sqref="M311:M318">
    <cfRule type="containsBlanks" dxfId="922" priority="889">
      <formula>LEN(TRIM(M311))=0</formula>
    </cfRule>
  </conditionalFormatting>
  <conditionalFormatting sqref="M311:M318">
    <cfRule type="containsBlanks" dxfId="921" priority="888">
      <formula>LEN(TRIM(M311))=0</formula>
    </cfRule>
  </conditionalFormatting>
  <conditionalFormatting sqref="M311:M318">
    <cfRule type="containsBlanks" dxfId="920" priority="887">
      <formula>LEN(TRIM(M311))=0</formula>
    </cfRule>
  </conditionalFormatting>
  <conditionalFormatting sqref="M311:M318">
    <cfRule type="containsBlanks" dxfId="919" priority="886">
      <formula>LEN(TRIM(M311))=0</formula>
    </cfRule>
  </conditionalFormatting>
  <conditionalFormatting sqref="M311:M318">
    <cfRule type="containsBlanks" dxfId="918" priority="885">
      <formula>LEN(TRIM(M311))=0</formula>
    </cfRule>
  </conditionalFormatting>
  <conditionalFormatting sqref="M311:M318">
    <cfRule type="containsBlanks" dxfId="917" priority="884">
      <formula>LEN(TRIM(M311))=0</formula>
    </cfRule>
  </conditionalFormatting>
  <conditionalFormatting sqref="M311:M318">
    <cfRule type="containsBlanks" dxfId="916" priority="883">
      <formula>LEN(TRIM(M311))=0</formula>
    </cfRule>
  </conditionalFormatting>
  <conditionalFormatting sqref="M311:M318">
    <cfRule type="containsBlanks" dxfId="915" priority="882">
      <formula>LEN(TRIM(M311))=0</formula>
    </cfRule>
  </conditionalFormatting>
  <conditionalFormatting sqref="M311:M318">
    <cfRule type="containsBlanks" dxfId="914" priority="881">
      <formula>LEN(TRIM(M311))=0</formula>
    </cfRule>
  </conditionalFormatting>
  <conditionalFormatting sqref="M311:M318">
    <cfRule type="containsBlanks" dxfId="913" priority="880">
      <formula>LEN(TRIM(M311))=0</formula>
    </cfRule>
  </conditionalFormatting>
  <conditionalFormatting sqref="M311:M318">
    <cfRule type="containsBlanks" dxfId="912" priority="879">
      <formula>LEN(TRIM(M311))=0</formula>
    </cfRule>
  </conditionalFormatting>
  <conditionalFormatting sqref="M311:M318">
    <cfRule type="containsBlanks" dxfId="911" priority="878">
      <formula>LEN(TRIM(M311))=0</formula>
    </cfRule>
  </conditionalFormatting>
  <conditionalFormatting sqref="M311:M318">
    <cfRule type="containsBlanks" dxfId="910" priority="877">
      <formula>LEN(TRIM(M311))=0</formula>
    </cfRule>
  </conditionalFormatting>
  <conditionalFormatting sqref="M311:M318">
    <cfRule type="containsBlanks" dxfId="909" priority="876">
      <formula>LEN(TRIM(M311))=0</formula>
    </cfRule>
  </conditionalFormatting>
  <conditionalFormatting sqref="M311:M318">
    <cfRule type="containsBlanks" dxfId="908" priority="875">
      <formula>LEN(TRIM(M311))=0</formula>
    </cfRule>
  </conditionalFormatting>
  <conditionalFormatting sqref="M311:M318">
    <cfRule type="containsBlanks" dxfId="907" priority="874">
      <formula>LEN(TRIM(M311))=0</formula>
    </cfRule>
  </conditionalFormatting>
  <conditionalFormatting sqref="O311:O318">
    <cfRule type="containsBlanks" dxfId="906" priority="873">
      <formula>LEN(TRIM(O311))=0</formula>
    </cfRule>
  </conditionalFormatting>
  <conditionalFormatting sqref="O311:O318">
    <cfRule type="containsBlanks" dxfId="905" priority="872">
      <formula>LEN(TRIM(O311))=0</formula>
    </cfRule>
  </conditionalFormatting>
  <conditionalFormatting sqref="O311:O318">
    <cfRule type="containsBlanks" dxfId="904" priority="871">
      <formula>LEN(TRIM(O311))=0</formula>
    </cfRule>
  </conditionalFormatting>
  <conditionalFormatting sqref="O311:O318">
    <cfRule type="containsBlanks" dxfId="903" priority="870">
      <formula>LEN(TRIM(O311))=0</formula>
    </cfRule>
  </conditionalFormatting>
  <conditionalFormatting sqref="O311:O318">
    <cfRule type="containsBlanks" dxfId="902" priority="869">
      <formula>LEN(TRIM(O311))=0</formula>
    </cfRule>
  </conditionalFormatting>
  <conditionalFormatting sqref="O311:O318">
    <cfRule type="containsBlanks" dxfId="901" priority="868">
      <formula>LEN(TRIM(O311))=0</formula>
    </cfRule>
  </conditionalFormatting>
  <conditionalFormatting sqref="O311:O318">
    <cfRule type="containsBlanks" dxfId="900" priority="867">
      <formula>LEN(TRIM(O311))=0</formula>
    </cfRule>
  </conditionalFormatting>
  <conditionalFormatting sqref="O311:O318">
    <cfRule type="containsBlanks" dxfId="899" priority="866">
      <formula>LEN(TRIM(O311))=0</formula>
    </cfRule>
  </conditionalFormatting>
  <conditionalFormatting sqref="O311:O318">
    <cfRule type="containsBlanks" dxfId="898" priority="865">
      <formula>LEN(TRIM(O311))=0</formula>
    </cfRule>
  </conditionalFormatting>
  <conditionalFormatting sqref="O311:O318">
    <cfRule type="containsBlanks" dxfId="897" priority="864">
      <formula>LEN(TRIM(O311))=0</formula>
    </cfRule>
  </conditionalFormatting>
  <conditionalFormatting sqref="O311:O318">
    <cfRule type="containsBlanks" dxfId="896" priority="863">
      <formula>LEN(TRIM(O311))=0</formula>
    </cfRule>
  </conditionalFormatting>
  <conditionalFormatting sqref="O311:O318">
    <cfRule type="containsBlanks" dxfId="895" priority="862">
      <formula>LEN(TRIM(O311))=0</formula>
    </cfRule>
  </conditionalFormatting>
  <conditionalFormatting sqref="O311:O318">
    <cfRule type="containsBlanks" dxfId="894" priority="861">
      <formula>LEN(TRIM(O311))=0</formula>
    </cfRule>
  </conditionalFormatting>
  <conditionalFormatting sqref="O311:O318">
    <cfRule type="containsBlanks" dxfId="893" priority="860">
      <formula>LEN(TRIM(O311))=0</formula>
    </cfRule>
  </conditionalFormatting>
  <conditionalFormatting sqref="O311:O318">
    <cfRule type="containsBlanks" dxfId="892" priority="859">
      <formula>LEN(TRIM(O311))=0</formula>
    </cfRule>
  </conditionalFormatting>
  <conditionalFormatting sqref="O311:O318">
    <cfRule type="containsBlanks" dxfId="891" priority="858">
      <formula>LEN(TRIM(O311))=0</formula>
    </cfRule>
  </conditionalFormatting>
  <conditionalFormatting sqref="O320:O321">
    <cfRule type="containsBlanks" dxfId="890" priority="857">
      <formula>LEN(TRIM(O320))=0</formula>
    </cfRule>
  </conditionalFormatting>
  <conditionalFormatting sqref="O320:O321">
    <cfRule type="containsBlanks" dxfId="889" priority="856">
      <formula>LEN(TRIM(O320))=0</formula>
    </cfRule>
  </conditionalFormatting>
  <conditionalFormatting sqref="O320:O321">
    <cfRule type="containsBlanks" dxfId="888" priority="855">
      <formula>LEN(TRIM(O320))=0</formula>
    </cfRule>
  </conditionalFormatting>
  <conditionalFormatting sqref="O320:O321">
    <cfRule type="containsBlanks" dxfId="887" priority="854">
      <formula>LEN(TRIM(O320))=0</formula>
    </cfRule>
  </conditionalFormatting>
  <conditionalFormatting sqref="O320:O321">
    <cfRule type="containsBlanks" dxfId="886" priority="853">
      <formula>LEN(TRIM(O320))=0</formula>
    </cfRule>
  </conditionalFormatting>
  <conditionalFormatting sqref="O320:O321">
    <cfRule type="containsBlanks" dxfId="885" priority="852">
      <formula>LEN(TRIM(O320))=0</formula>
    </cfRule>
  </conditionalFormatting>
  <conditionalFormatting sqref="O320:O321">
    <cfRule type="containsBlanks" dxfId="884" priority="851">
      <formula>LEN(TRIM(O320))=0</formula>
    </cfRule>
  </conditionalFormatting>
  <conditionalFormatting sqref="O320:O321">
    <cfRule type="containsBlanks" dxfId="883" priority="850">
      <formula>LEN(TRIM(O320))=0</formula>
    </cfRule>
  </conditionalFormatting>
  <conditionalFormatting sqref="O320:O321">
    <cfRule type="containsBlanks" dxfId="882" priority="849">
      <formula>LEN(TRIM(O320))=0</formula>
    </cfRule>
  </conditionalFormatting>
  <conditionalFormatting sqref="O320:O321">
    <cfRule type="containsBlanks" dxfId="881" priority="848">
      <formula>LEN(TRIM(O320))=0</formula>
    </cfRule>
  </conditionalFormatting>
  <conditionalFormatting sqref="O320:O321">
    <cfRule type="containsBlanks" dxfId="880" priority="847">
      <formula>LEN(TRIM(O320))=0</formula>
    </cfRule>
  </conditionalFormatting>
  <conditionalFormatting sqref="O320:O321">
    <cfRule type="containsBlanks" dxfId="879" priority="846">
      <formula>LEN(TRIM(O320))=0</formula>
    </cfRule>
  </conditionalFormatting>
  <conditionalFormatting sqref="O320:O321">
    <cfRule type="containsBlanks" dxfId="878" priority="845">
      <formula>LEN(TRIM(O320))=0</formula>
    </cfRule>
  </conditionalFormatting>
  <conditionalFormatting sqref="O320:O321">
    <cfRule type="containsBlanks" dxfId="877" priority="844">
      <formula>LEN(TRIM(O320))=0</formula>
    </cfRule>
  </conditionalFormatting>
  <conditionalFormatting sqref="O320:O321">
    <cfRule type="containsBlanks" dxfId="876" priority="843">
      <formula>LEN(TRIM(O320))=0</formula>
    </cfRule>
  </conditionalFormatting>
  <conditionalFormatting sqref="O320:O321">
    <cfRule type="containsBlanks" dxfId="875" priority="842">
      <formula>LEN(TRIM(O320))=0</formula>
    </cfRule>
  </conditionalFormatting>
  <conditionalFormatting sqref="O320:O321">
    <cfRule type="containsBlanks" dxfId="874" priority="841">
      <formula>LEN(TRIM(O320))=0</formula>
    </cfRule>
  </conditionalFormatting>
  <conditionalFormatting sqref="M320:M321">
    <cfRule type="containsBlanks" dxfId="873" priority="840">
      <formula>LEN(TRIM(M320))=0</formula>
    </cfRule>
  </conditionalFormatting>
  <conditionalFormatting sqref="M320:M321">
    <cfRule type="containsBlanks" dxfId="872" priority="839">
      <formula>LEN(TRIM(M320))=0</formula>
    </cfRule>
  </conditionalFormatting>
  <conditionalFormatting sqref="M320:M321">
    <cfRule type="containsBlanks" dxfId="871" priority="838">
      <formula>LEN(TRIM(M320))=0</formula>
    </cfRule>
  </conditionalFormatting>
  <conditionalFormatting sqref="M320:M321">
    <cfRule type="containsBlanks" dxfId="870" priority="837">
      <formula>LEN(TRIM(M320))=0</formula>
    </cfRule>
  </conditionalFormatting>
  <conditionalFormatting sqref="M320:M321">
    <cfRule type="containsBlanks" dxfId="869" priority="836">
      <formula>LEN(TRIM(M320))=0</formula>
    </cfRule>
  </conditionalFormatting>
  <conditionalFormatting sqref="M320:M321">
    <cfRule type="containsBlanks" dxfId="868" priority="835">
      <formula>LEN(TRIM(M320))=0</formula>
    </cfRule>
  </conditionalFormatting>
  <conditionalFormatting sqref="M320:M321">
    <cfRule type="containsBlanks" dxfId="867" priority="834">
      <formula>LEN(TRIM(M320))=0</formula>
    </cfRule>
  </conditionalFormatting>
  <conditionalFormatting sqref="M320:M321">
    <cfRule type="containsBlanks" dxfId="866" priority="833">
      <formula>LEN(TRIM(M320))=0</formula>
    </cfRule>
  </conditionalFormatting>
  <conditionalFormatting sqref="M320:M321">
    <cfRule type="containsBlanks" dxfId="865" priority="832">
      <formula>LEN(TRIM(M320))=0</formula>
    </cfRule>
  </conditionalFormatting>
  <conditionalFormatting sqref="M320:M321">
    <cfRule type="containsBlanks" dxfId="864" priority="831">
      <formula>LEN(TRIM(M320))=0</formula>
    </cfRule>
  </conditionalFormatting>
  <conditionalFormatting sqref="M320:M321">
    <cfRule type="containsBlanks" dxfId="863" priority="830">
      <formula>LEN(TRIM(M320))=0</formula>
    </cfRule>
  </conditionalFormatting>
  <conditionalFormatting sqref="M320:M321">
    <cfRule type="containsBlanks" dxfId="862" priority="829">
      <formula>LEN(TRIM(M320))=0</formula>
    </cfRule>
  </conditionalFormatting>
  <conditionalFormatting sqref="M320:M321">
    <cfRule type="containsBlanks" dxfId="861" priority="828">
      <formula>LEN(TRIM(M320))=0</formula>
    </cfRule>
  </conditionalFormatting>
  <conditionalFormatting sqref="M320:M321">
    <cfRule type="containsBlanks" dxfId="860" priority="827">
      <formula>LEN(TRIM(M320))=0</formula>
    </cfRule>
  </conditionalFormatting>
  <conditionalFormatting sqref="M320:M321">
    <cfRule type="containsBlanks" dxfId="859" priority="826">
      <formula>LEN(TRIM(M320))=0</formula>
    </cfRule>
  </conditionalFormatting>
  <conditionalFormatting sqref="M320:M321">
    <cfRule type="containsBlanks" dxfId="858" priority="825">
      <formula>LEN(TRIM(M320))=0</formula>
    </cfRule>
  </conditionalFormatting>
  <conditionalFormatting sqref="M320:M321">
    <cfRule type="containsBlanks" dxfId="857" priority="824">
      <formula>LEN(TRIM(M320))=0</formula>
    </cfRule>
  </conditionalFormatting>
  <conditionalFormatting sqref="K320:K321">
    <cfRule type="containsBlanks" dxfId="856" priority="823">
      <formula>LEN(TRIM(K320))=0</formula>
    </cfRule>
  </conditionalFormatting>
  <conditionalFormatting sqref="K320:K321">
    <cfRule type="containsBlanks" dxfId="855" priority="822">
      <formula>LEN(TRIM(K320))=0</formula>
    </cfRule>
  </conditionalFormatting>
  <conditionalFormatting sqref="K320:K321">
    <cfRule type="containsBlanks" dxfId="854" priority="821">
      <formula>LEN(TRIM(K320))=0</formula>
    </cfRule>
  </conditionalFormatting>
  <conditionalFormatting sqref="K320:K321">
    <cfRule type="containsBlanks" dxfId="853" priority="820">
      <formula>LEN(TRIM(K320))=0</formula>
    </cfRule>
  </conditionalFormatting>
  <conditionalFormatting sqref="K320:K321">
    <cfRule type="containsBlanks" dxfId="852" priority="819">
      <formula>LEN(TRIM(K320))=0</formula>
    </cfRule>
  </conditionalFormatting>
  <conditionalFormatting sqref="K320:K321">
    <cfRule type="containsBlanks" dxfId="851" priority="818">
      <formula>LEN(TRIM(K320))=0</formula>
    </cfRule>
  </conditionalFormatting>
  <conditionalFormatting sqref="K320:K321">
    <cfRule type="containsBlanks" dxfId="850" priority="817">
      <formula>LEN(TRIM(K320))=0</formula>
    </cfRule>
  </conditionalFormatting>
  <conditionalFormatting sqref="K320:K321">
    <cfRule type="containsBlanks" dxfId="849" priority="816">
      <formula>LEN(TRIM(K320))=0</formula>
    </cfRule>
  </conditionalFormatting>
  <conditionalFormatting sqref="K320:K321">
    <cfRule type="containsBlanks" dxfId="848" priority="815">
      <formula>LEN(TRIM(K320))=0</formula>
    </cfRule>
  </conditionalFormatting>
  <conditionalFormatting sqref="K320:K321">
    <cfRule type="containsBlanks" dxfId="847" priority="814">
      <formula>LEN(TRIM(K320))=0</formula>
    </cfRule>
  </conditionalFormatting>
  <conditionalFormatting sqref="K320:K321">
    <cfRule type="containsBlanks" dxfId="846" priority="813">
      <formula>LEN(TRIM(K320))=0</formula>
    </cfRule>
  </conditionalFormatting>
  <conditionalFormatting sqref="K320:K321">
    <cfRule type="containsBlanks" dxfId="845" priority="812">
      <formula>LEN(TRIM(K320))=0</formula>
    </cfRule>
  </conditionalFormatting>
  <conditionalFormatting sqref="K320:K321">
    <cfRule type="containsBlanks" dxfId="844" priority="811">
      <formula>LEN(TRIM(K320))=0</formula>
    </cfRule>
  </conditionalFormatting>
  <conditionalFormatting sqref="K320:K321">
    <cfRule type="containsBlanks" dxfId="843" priority="810">
      <formula>LEN(TRIM(K320))=0</formula>
    </cfRule>
  </conditionalFormatting>
  <conditionalFormatting sqref="K320:K321">
    <cfRule type="containsBlanks" dxfId="842" priority="809">
      <formula>LEN(TRIM(K320))=0</formula>
    </cfRule>
  </conditionalFormatting>
  <conditionalFormatting sqref="K320:K321">
    <cfRule type="containsBlanks" dxfId="841" priority="808">
      <formula>LEN(TRIM(K320))=0</formula>
    </cfRule>
  </conditionalFormatting>
  <conditionalFormatting sqref="K320:K321">
    <cfRule type="containsBlanks" dxfId="840" priority="807">
      <formula>LEN(TRIM(K320))=0</formula>
    </cfRule>
  </conditionalFormatting>
  <conditionalFormatting sqref="I320:I321">
    <cfRule type="containsBlanks" dxfId="839" priority="806">
      <formula>LEN(TRIM(I320))=0</formula>
    </cfRule>
  </conditionalFormatting>
  <conditionalFormatting sqref="I320:I321">
    <cfRule type="containsBlanks" dxfId="838" priority="805">
      <formula>LEN(TRIM(I320))=0</formula>
    </cfRule>
  </conditionalFormatting>
  <conditionalFormatting sqref="I320:I321">
    <cfRule type="containsBlanks" dxfId="837" priority="804">
      <formula>LEN(TRIM(I320))=0</formula>
    </cfRule>
  </conditionalFormatting>
  <conditionalFormatting sqref="I320:I321">
    <cfRule type="containsBlanks" dxfId="836" priority="803">
      <formula>LEN(TRIM(I320))=0</formula>
    </cfRule>
  </conditionalFormatting>
  <conditionalFormatting sqref="I320:I321">
    <cfRule type="containsBlanks" dxfId="835" priority="802">
      <formula>LEN(TRIM(I320))=0</formula>
    </cfRule>
  </conditionalFormatting>
  <conditionalFormatting sqref="I320:I321">
    <cfRule type="containsBlanks" dxfId="834" priority="801">
      <formula>LEN(TRIM(I320))=0</formula>
    </cfRule>
  </conditionalFormatting>
  <conditionalFormatting sqref="I320:I321">
    <cfRule type="containsBlanks" dxfId="833" priority="800">
      <formula>LEN(TRIM(I320))=0</formula>
    </cfRule>
  </conditionalFormatting>
  <conditionalFormatting sqref="I320:I321">
    <cfRule type="containsBlanks" dxfId="832" priority="799">
      <formula>LEN(TRIM(I320))=0</formula>
    </cfRule>
  </conditionalFormatting>
  <conditionalFormatting sqref="I320:I321">
    <cfRule type="containsBlanks" dxfId="831" priority="798">
      <formula>LEN(TRIM(I320))=0</formula>
    </cfRule>
  </conditionalFormatting>
  <conditionalFormatting sqref="I320:I321">
    <cfRule type="containsBlanks" dxfId="830" priority="797">
      <formula>LEN(TRIM(I320))=0</formula>
    </cfRule>
  </conditionalFormatting>
  <conditionalFormatting sqref="I320:I321">
    <cfRule type="containsBlanks" dxfId="829" priority="796">
      <formula>LEN(TRIM(I320))=0</formula>
    </cfRule>
  </conditionalFormatting>
  <conditionalFormatting sqref="I320:I321">
    <cfRule type="containsBlanks" dxfId="828" priority="795">
      <formula>LEN(TRIM(I320))=0</formula>
    </cfRule>
  </conditionalFormatting>
  <conditionalFormatting sqref="I320:I321">
    <cfRule type="containsBlanks" dxfId="827" priority="794">
      <formula>LEN(TRIM(I320))=0</formula>
    </cfRule>
  </conditionalFormatting>
  <conditionalFormatting sqref="I320:I321">
    <cfRule type="containsBlanks" dxfId="826" priority="793">
      <formula>LEN(TRIM(I320))=0</formula>
    </cfRule>
  </conditionalFormatting>
  <conditionalFormatting sqref="I320:I321">
    <cfRule type="containsBlanks" dxfId="825" priority="792">
      <formula>LEN(TRIM(I320))=0</formula>
    </cfRule>
  </conditionalFormatting>
  <conditionalFormatting sqref="I320:I321">
    <cfRule type="containsBlanks" dxfId="824" priority="791">
      <formula>LEN(TRIM(I320))=0</formula>
    </cfRule>
  </conditionalFormatting>
  <conditionalFormatting sqref="I320:I321">
    <cfRule type="containsBlanks" dxfId="823" priority="790">
      <formula>LEN(TRIM(I320))=0</formula>
    </cfRule>
  </conditionalFormatting>
  <conditionalFormatting sqref="G320:G321">
    <cfRule type="containsBlanks" dxfId="822" priority="789">
      <formula>LEN(TRIM(G320))=0</formula>
    </cfRule>
  </conditionalFormatting>
  <conditionalFormatting sqref="G320:G321">
    <cfRule type="containsBlanks" dxfId="821" priority="788">
      <formula>LEN(TRIM(G320))=0</formula>
    </cfRule>
  </conditionalFormatting>
  <conditionalFormatting sqref="G320:G321">
    <cfRule type="containsBlanks" dxfId="820" priority="787">
      <formula>LEN(TRIM(G320))=0</formula>
    </cfRule>
  </conditionalFormatting>
  <conditionalFormatting sqref="G320:G321">
    <cfRule type="containsBlanks" dxfId="819" priority="786">
      <formula>LEN(TRIM(G320))=0</formula>
    </cfRule>
  </conditionalFormatting>
  <conditionalFormatting sqref="G320:G321">
    <cfRule type="containsBlanks" dxfId="818" priority="785">
      <formula>LEN(TRIM(G320))=0</formula>
    </cfRule>
  </conditionalFormatting>
  <conditionalFormatting sqref="G320:G321">
    <cfRule type="containsBlanks" dxfId="817" priority="784">
      <formula>LEN(TRIM(G320))=0</formula>
    </cfRule>
  </conditionalFormatting>
  <conditionalFormatting sqref="G320:G321">
    <cfRule type="containsBlanks" dxfId="816" priority="783">
      <formula>LEN(TRIM(G320))=0</formula>
    </cfRule>
  </conditionalFormatting>
  <conditionalFormatting sqref="G320:G321">
    <cfRule type="containsBlanks" dxfId="815" priority="782">
      <formula>LEN(TRIM(G320))=0</formula>
    </cfRule>
  </conditionalFormatting>
  <conditionalFormatting sqref="G320:G321">
    <cfRule type="containsBlanks" dxfId="814" priority="781">
      <formula>LEN(TRIM(G320))=0</formula>
    </cfRule>
  </conditionalFormatting>
  <conditionalFormatting sqref="G320:G321">
    <cfRule type="containsBlanks" dxfId="813" priority="780">
      <formula>LEN(TRIM(G320))=0</formula>
    </cfRule>
  </conditionalFormatting>
  <conditionalFormatting sqref="G320:G321">
    <cfRule type="containsBlanks" dxfId="812" priority="779">
      <formula>LEN(TRIM(G320))=0</formula>
    </cfRule>
  </conditionalFormatting>
  <conditionalFormatting sqref="G320:G321">
    <cfRule type="containsBlanks" dxfId="811" priority="778">
      <formula>LEN(TRIM(G320))=0</formula>
    </cfRule>
  </conditionalFormatting>
  <conditionalFormatting sqref="G320:G321">
    <cfRule type="containsBlanks" dxfId="810" priority="777">
      <formula>LEN(TRIM(G320))=0</formula>
    </cfRule>
  </conditionalFormatting>
  <conditionalFormatting sqref="G320:G321">
    <cfRule type="containsBlanks" dxfId="809" priority="776">
      <formula>LEN(TRIM(G320))=0</formula>
    </cfRule>
  </conditionalFormatting>
  <conditionalFormatting sqref="G320:G321">
    <cfRule type="containsBlanks" dxfId="808" priority="775">
      <formula>LEN(TRIM(G320))=0</formula>
    </cfRule>
  </conditionalFormatting>
  <conditionalFormatting sqref="G320:G321">
    <cfRule type="containsBlanks" dxfId="807" priority="774">
      <formula>LEN(TRIM(G320))=0</formula>
    </cfRule>
  </conditionalFormatting>
  <conditionalFormatting sqref="G320:G321">
    <cfRule type="containsBlanks" dxfId="806" priority="773">
      <formula>LEN(TRIM(G320))=0</formula>
    </cfRule>
  </conditionalFormatting>
  <conditionalFormatting sqref="E320:E321">
    <cfRule type="containsBlanks" dxfId="805" priority="772">
      <formula>LEN(TRIM(E320))=0</formula>
    </cfRule>
  </conditionalFormatting>
  <conditionalFormatting sqref="E320:E321">
    <cfRule type="containsBlanks" dxfId="804" priority="771">
      <formula>LEN(TRIM(E320))=0</formula>
    </cfRule>
  </conditionalFormatting>
  <conditionalFormatting sqref="E320:E321">
    <cfRule type="containsBlanks" dxfId="803" priority="770">
      <formula>LEN(TRIM(E320))=0</formula>
    </cfRule>
  </conditionalFormatting>
  <conditionalFormatting sqref="E320:E321">
    <cfRule type="containsBlanks" dxfId="802" priority="769">
      <formula>LEN(TRIM(E320))=0</formula>
    </cfRule>
  </conditionalFormatting>
  <conditionalFormatting sqref="E320:E321">
    <cfRule type="containsBlanks" dxfId="801" priority="768">
      <formula>LEN(TRIM(E320))=0</formula>
    </cfRule>
  </conditionalFormatting>
  <conditionalFormatting sqref="E320:E321">
    <cfRule type="containsBlanks" dxfId="800" priority="767">
      <formula>LEN(TRIM(E320))=0</formula>
    </cfRule>
  </conditionalFormatting>
  <conditionalFormatting sqref="E320:E321">
    <cfRule type="containsBlanks" dxfId="799" priority="766">
      <formula>LEN(TRIM(E320))=0</formula>
    </cfRule>
  </conditionalFormatting>
  <conditionalFormatting sqref="E320:E321">
    <cfRule type="containsBlanks" dxfId="798" priority="765">
      <formula>LEN(TRIM(E320))=0</formula>
    </cfRule>
  </conditionalFormatting>
  <conditionalFormatting sqref="E320:E321">
    <cfRule type="containsBlanks" dxfId="797" priority="764">
      <formula>LEN(TRIM(E320))=0</formula>
    </cfRule>
  </conditionalFormatting>
  <conditionalFormatting sqref="E320:E321">
    <cfRule type="containsBlanks" dxfId="796" priority="763">
      <formula>LEN(TRIM(E320))=0</formula>
    </cfRule>
  </conditionalFormatting>
  <conditionalFormatting sqref="E320:E321">
    <cfRule type="containsBlanks" dxfId="795" priority="762">
      <formula>LEN(TRIM(E320))=0</formula>
    </cfRule>
  </conditionalFormatting>
  <conditionalFormatting sqref="E320:E321">
    <cfRule type="containsBlanks" dxfId="794" priority="761">
      <formula>LEN(TRIM(E320))=0</formula>
    </cfRule>
  </conditionalFormatting>
  <conditionalFormatting sqref="E320:E321">
    <cfRule type="containsBlanks" dxfId="793" priority="760">
      <formula>LEN(TRIM(E320))=0</formula>
    </cfRule>
  </conditionalFormatting>
  <conditionalFormatting sqref="E320:E321">
    <cfRule type="containsBlanks" dxfId="792" priority="759">
      <formula>LEN(TRIM(E320))=0</formula>
    </cfRule>
  </conditionalFormatting>
  <conditionalFormatting sqref="E320:E321">
    <cfRule type="containsBlanks" dxfId="791" priority="758">
      <formula>LEN(TRIM(E320))=0</formula>
    </cfRule>
  </conditionalFormatting>
  <conditionalFormatting sqref="E320:E321">
    <cfRule type="containsBlanks" dxfId="790" priority="757">
      <formula>LEN(TRIM(E320))=0</formula>
    </cfRule>
  </conditionalFormatting>
  <conditionalFormatting sqref="E320:E321">
    <cfRule type="containsBlanks" dxfId="789" priority="756">
      <formula>LEN(TRIM(E320))=0</formula>
    </cfRule>
  </conditionalFormatting>
  <conditionalFormatting sqref="E324:E325">
    <cfRule type="containsBlanks" dxfId="788" priority="755">
      <formula>LEN(TRIM(E324))=0</formula>
    </cfRule>
  </conditionalFormatting>
  <conditionalFormatting sqref="E324:E325">
    <cfRule type="containsBlanks" dxfId="787" priority="754">
      <formula>LEN(TRIM(E324))=0</formula>
    </cfRule>
  </conditionalFormatting>
  <conditionalFormatting sqref="E324:E325">
    <cfRule type="containsBlanks" dxfId="786" priority="753">
      <formula>LEN(TRIM(E324))=0</formula>
    </cfRule>
  </conditionalFormatting>
  <conditionalFormatting sqref="E324:E325">
    <cfRule type="containsBlanks" dxfId="785" priority="752">
      <formula>LEN(TRIM(E324))=0</formula>
    </cfRule>
  </conditionalFormatting>
  <conditionalFormatting sqref="E324:E325">
    <cfRule type="containsBlanks" dxfId="784" priority="751">
      <formula>LEN(TRIM(E324))=0</formula>
    </cfRule>
  </conditionalFormatting>
  <conditionalFormatting sqref="E324:E325">
    <cfRule type="containsBlanks" dxfId="783" priority="750">
      <formula>LEN(TRIM(E324))=0</formula>
    </cfRule>
  </conditionalFormatting>
  <conditionalFormatting sqref="E324:E325">
    <cfRule type="containsBlanks" dxfId="782" priority="749">
      <formula>LEN(TRIM(E324))=0</formula>
    </cfRule>
  </conditionalFormatting>
  <conditionalFormatting sqref="E324:E325">
    <cfRule type="containsBlanks" dxfId="781" priority="748">
      <formula>LEN(TRIM(E324))=0</formula>
    </cfRule>
  </conditionalFormatting>
  <conditionalFormatting sqref="E324:E325">
    <cfRule type="containsBlanks" dxfId="780" priority="747">
      <formula>LEN(TRIM(E324))=0</formula>
    </cfRule>
  </conditionalFormatting>
  <conditionalFormatting sqref="E324:E325">
    <cfRule type="containsBlanks" dxfId="779" priority="746">
      <formula>LEN(TRIM(E324))=0</formula>
    </cfRule>
  </conditionalFormatting>
  <conditionalFormatting sqref="E324:E325">
    <cfRule type="containsBlanks" dxfId="778" priority="745">
      <formula>LEN(TRIM(E324))=0</formula>
    </cfRule>
  </conditionalFormatting>
  <conditionalFormatting sqref="E324:E325">
    <cfRule type="containsBlanks" dxfId="777" priority="744">
      <formula>LEN(TRIM(E324))=0</formula>
    </cfRule>
  </conditionalFormatting>
  <conditionalFormatting sqref="E324:E325">
    <cfRule type="containsBlanks" dxfId="776" priority="743">
      <formula>LEN(TRIM(E324))=0</formula>
    </cfRule>
  </conditionalFormatting>
  <conditionalFormatting sqref="E324:E325">
    <cfRule type="containsBlanks" dxfId="775" priority="742">
      <formula>LEN(TRIM(E324))=0</formula>
    </cfRule>
  </conditionalFormatting>
  <conditionalFormatting sqref="E324:E325">
    <cfRule type="containsBlanks" dxfId="774" priority="741">
      <formula>LEN(TRIM(E324))=0</formula>
    </cfRule>
  </conditionalFormatting>
  <conditionalFormatting sqref="E324:E325">
    <cfRule type="containsBlanks" dxfId="773" priority="740">
      <formula>LEN(TRIM(E324))=0</formula>
    </cfRule>
  </conditionalFormatting>
  <conditionalFormatting sqref="E324:E325">
    <cfRule type="containsBlanks" dxfId="772" priority="739">
      <formula>LEN(TRIM(E324))=0</formula>
    </cfRule>
  </conditionalFormatting>
  <conditionalFormatting sqref="E324:E325">
    <cfRule type="containsBlanks" dxfId="771" priority="738">
      <formula>LEN(TRIM(E324))=0</formula>
    </cfRule>
  </conditionalFormatting>
  <conditionalFormatting sqref="O324:O325">
    <cfRule type="containsBlanks" dxfId="770" priority="737">
      <formula>LEN(TRIM(O324))=0</formula>
    </cfRule>
  </conditionalFormatting>
  <conditionalFormatting sqref="O324:O325">
    <cfRule type="containsBlanks" dxfId="769" priority="736">
      <formula>LEN(TRIM(O324))=0</formula>
    </cfRule>
  </conditionalFormatting>
  <conditionalFormatting sqref="O324:O325">
    <cfRule type="containsBlanks" dxfId="768" priority="735">
      <formula>LEN(TRIM(O324))=0</formula>
    </cfRule>
  </conditionalFormatting>
  <conditionalFormatting sqref="O324:O325">
    <cfRule type="containsBlanks" dxfId="767" priority="734">
      <formula>LEN(TRIM(O324))=0</formula>
    </cfRule>
  </conditionalFormatting>
  <conditionalFormatting sqref="O324:O325">
    <cfRule type="containsBlanks" dxfId="766" priority="733">
      <formula>LEN(TRIM(O324))=0</formula>
    </cfRule>
  </conditionalFormatting>
  <conditionalFormatting sqref="O324:O325">
    <cfRule type="containsBlanks" dxfId="765" priority="732">
      <formula>LEN(TRIM(O324))=0</formula>
    </cfRule>
  </conditionalFormatting>
  <conditionalFormatting sqref="O324:O325">
    <cfRule type="containsBlanks" dxfId="764" priority="731">
      <formula>LEN(TRIM(O324))=0</formula>
    </cfRule>
  </conditionalFormatting>
  <conditionalFormatting sqref="O324:O325">
    <cfRule type="containsBlanks" dxfId="763" priority="730">
      <formula>LEN(TRIM(O324))=0</formula>
    </cfRule>
  </conditionalFormatting>
  <conditionalFormatting sqref="O324:O325">
    <cfRule type="containsBlanks" dxfId="762" priority="729">
      <formula>LEN(TRIM(O324))=0</formula>
    </cfRule>
  </conditionalFormatting>
  <conditionalFormatting sqref="O324:O325">
    <cfRule type="containsBlanks" dxfId="761" priority="728">
      <formula>LEN(TRIM(O324))=0</formula>
    </cfRule>
  </conditionalFormatting>
  <conditionalFormatting sqref="O324:O325">
    <cfRule type="containsBlanks" dxfId="760" priority="727">
      <formula>LEN(TRIM(O324))=0</formula>
    </cfRule>
  </conditionalFormatting>
  <conditionalFormatting sqref="O324:O325">
    <cfRule type="containsBlanks" dxfId="759" priority="726">
      <formula>LEN(TRIM(O324))=0</formula>
    </cfRule>
  </conditionalFormatting>
  <conditionalFormatting sqref="O324:O325">
    <cfRule type="containsBlanks" dxfId="758" priority="725">
      <formula>LEN(TRIM(O324))=0</formula>
    </cfRule>
  </conditionalFormatting>
  <conditionalFormatting sqref="O324:O325">
    <cfRule type="containsBlanks" dxfId="757" priority="724">
      <formula>LEN(TRIM(O324))=0</formula>
    </cfRule>
  </conditionalFormatting>
  <conditionalFormatting sqref="O324:O325">
    <cfRule type="containsBlanks" dxfId="756" priority="723">
      <formula>LEN(TRIM(O324))=0</formula>
    </cfRule>
  </conditionalFormatting>
  <conditionalFormatting sqref="O324:O325">
    <cfRule type="containsBlanks" dxfId="755" priority="722">
      <formula>LEN(TRIM(O324))=0</formula>
    </cfRule>
  </conditionalFormatting>
  <conditionalFormatting sqref="O324:O325">
    <cfRule type="containsBlanks" dxfId="754" priority="721">
      <formula>LEN(TRIM(O324))=0</formula>
    </cfRule>
  </conditionalFormatting>
  <conditionalFormatting sqref="O324:O325">
    <cfRule type="containsBlanks" dxfId="753" priority="720">
      <formula>LEN(TRIM(O324))=0</formula>
    </cfRule>
  </conditionalFormatting>
  <conditionalFormatting sqref="O327:O335">
    <cfRule type="containsBlanks" dxfId="752" priority="719">
      <formula>LEN(TRIM(O327))=0</formula>
    </cfRule>
  </conditionalFormatting>
  <conditionalFormatting sqref="O327:O335">
    <cfRule type="containsBlanks" dxfId="751" priority="718">
      <formula>LEN(TRIM(O327))=0</formula>
    </cfRule>
  </conditionalFormatting>
  <conditionalFormatting sqref="O327:O335">
    <cfRule type="containsBlanks" dxfId="750" priority="717">
      <formula>LEN(TRIM(O327))=0</formula>
    </cfRule>
  </conditionalFormatting>
  <conditionalFormatting sqref="O327:O335">
    <cfRule type="containsBlanks" dxfId="749" priority="716">
      <formula>LEN(TRIM(O327))=0</formula>
    </cfRule>
  </conditionalFormatting>
  <conditionalFormatting sqref="O327:O335">
    <cfRule type="containsBlanks" dxfId="748" priority="715">
      <formula>LEN(TRIM(O327))=0</formula>
    </cfRule>
  </conditionalFormatting>
  <conditionalFormatting sqref="O327:O335">
    <cfRule type="containsBlanks" dxfId="747" priority="714">
      <formula>LEN(TRIM(O327))=0</formula>
    </cfRule>
  </conditionalFormatting>
  <conditionalFormatting sqref="O327:O335">
    <cfRule type="containsBlanks" dxfId="746" priority="713">
      <formula>LEN(TRIM(O327))=0</formula>
    </cfRule>
  </conditionalFormatting>
  <conditionalFormatting sqref="O327:O335">
    <cfRule type="containsBlanks" dxfId="745" priority="712">
      <formula>LEN(TRIM(O327))=0</formula>
    </cfRule>
  </conditionalFormatting>
  <conditionalFormatting sqref="O327:O335">
    <cfRule type="containsBlanks" dxfId="744" priority="711">
      <formula>LEN(TRIM(O327))=0</formula>
    </cfRule>
  </conditionalFormatting>
  <conditionalFormatting sqref="O327:O335">
    <cfRule type="containsBlanks" dxfId="743" priority="710">
      <formula>LEN(TRIM(O327))=0</formula>
    </cfRule>
  </conditionalFormatting>
  <conditionalFormatting sqref="O327:O335">
    <cfRule type="containsBlanks" dxfId="742" priority="709">
      <formula>LEN(TRIM(O327))=0</formula>
    </cfRule>
  </conditionalFormatting>
  <conditionalFormatting sqref="O327:O335">
    <cfRule type="containsBlanks" dxfId="741" priority="708">
      <formula>LEN(TRIM(O327))=0</formula>
    </cfRule>
  </conditionalFormatting>
  <conditionalFormatting sqref="O327:O335">
    <cfRule type="containsBlanks" dxfId="740" priority="707">
      <formula>LEN(TRIM(O327))=0</formula>
    </cfRule>
  </conditionalFormatting>
  <conditionalFormatting sqref="O327:O335">
    <cfRule type="containsBlanks" dxfId="739" priority="706">
      <formula>LEN(TRIM(O327))=0</formula>
    </cfRule>
  </conditionalFormatting>
  <conditionalFormatting sqref="O327:O335">
    <cfRule type="containsBlanks" dxfId="738" priority="705">
      <formula>LEN(TRIM(O327))=0</formula>
    </cfRule>
  </conditionalFormatting>
  <conditionalFormatting sqref="O327:O335">
    <cfRule type="containsBlanks" dxfId="737" priority="704">
      <formula>LEN(TRIM(O327))=0</formula>
    </cfRule>
  </conditionalFormatting>
  <conditionalFormatting sqref="O327:O335">
    <cfRule type="containsBlanks" dxfId="736" priority="703">
      <formula>LEN(TRIM(O327))=0</formula>
    </cfRule>
  </conditionalFormatting>
  <conditionalFormatting sqref="O327:O335">
    <cfRule type="containsBlanks" dxfId="735" priority="702">
      <formula>LEN(TRIM(O327))=0</formula>
    </cfRule>
  </conditionalFormatting>
  <conditionalFormatting sqref="E327:E335">
    <cfRule type="containsBlanks" dxfId="734" priority="701">
      <formula>LEN(TRIM(E327))=0</formula>
    </cfRule>
  </conditionalFormatting>
  <conditionalFormatting sqref="E327:E335">
    <cfRule type="containsBlanks" dxfId="733" priority="700">
      <formula>LEN(TRIM(E327))=0</formula>
    </cfRule>
  </conditionalFormatting>
  <conditionalFormatting sqref="E327:E335">
    <cfRule type="containsBlanks" dxfId="732" priority="699">
      <formula>LEN(TRIM(E327))=0</formula>
    </cfRule>
  </conditionalFormatting>
  <conditionalFormatting sqref="E327:E335">
    <cfRule type="containsBlanks" dxfId="731" priority="698">
      <formula>LEN(TRIM(E327))=0</formula>
    </cfRule>
  </conditionalFormatting>
  <conditionalFormatting sqref="E327:E335">
    <cfRule type="containsBlanks" dxfId="730" priority="697">
      <formula>LEN(TRIM(E327))=0</formula>
    </cfRule>
  </conditionalFormatting>
  <conditionalFormatting sqref="E327:E335">
    <cfRule type="containsBlanks" dxfId="729" priority="696">
      <formula>LEN(TRIM(E327))=0</formula>
    </cfRule>
  </conditionalFormatting>
  <conditionalFormatting sqref="E327:E335">
    <cfRule type="containsBlanks" dxfId="728" priority="695">
      <formula>LEN(TRIM(E327))=0</formula>
    </cfRule>
  </conditionalFormatting>
  <conditionalFormatting sqref="E327:E335">
    <cfRule type="containsBlanks" dxfId="727" priority="694">
      <formula>LEN(TRIM(E327))=0</formula>
    </cfRule>
  </conditionalFormatting>
  <conditionalFormatting sqref="E327:E335">
    <cfRule type="containsBlanks" dxfId="726" priority="693">
      <formula>LEN(TRIM(E327))=0</formula>
    </cfRule>
  </conditionalFormatting>
  <conditionalFormatting sqref="E327:E335">
    <cfRule type="containsBlanks" dxfId="725" priority="692">
      <formula>LEN(TRIM(E327))=0</formula>
    </cfRule>
  </conditionalFormatting>
  <conditionalFormatting sqref="E327:E335">
    <cfRule type="containsBlanks" dxfId="724" priority="691">
      <formula>LEN(TRIM(E327))=0</formula>
    </cfRule>
  </conditionalFormatting>
  <conditionalFormatting sqref="E327:E335">
    <cfRule type="containsBlanks" dxfId="723" priority="690">
      <formula>LEN(TRIM(E327))=0</formula>
    </cfRule>
  </conditionalFormatting>
  <conditionalFormatting sqref="E327:E335">
    <cfRule type="containsBlanks" dxfId="722" priority="689">
      <formula>LEN(TRIM(E327))=0</formula>
    </cfRule>
  </conditionalFormatting>
  <conditionalFormatting sqref="E327:E335">
    <cfRule type="containsBlanks" dxfId="721" priority="688">
      <formula>LEN(TRIM(E327))=0</formula>
    </cfRule>
  </conditionalFormatting>
  <conditionalFormatting sqref="E327:E335">
    <cfRule type="containsBlanks" dxfId="720" priority="687">
      <formula>LEN(TRIM(E327))=0</formula>
    </cfRule>
  </conditionalFormatting>
  <conditionalFormatting sqref="E327:E335">
    <cfRule type="containsBlanks" dxfId="719" priority="686">
      <formula>LEN(TRIM(E327))=0</formula>
    </cfRule>
  </conditionalFormatting>
  <conditionalFormatting sqref="E327:E335">
    <cfRule type="containsBlanks" dxfId="718" priority="685">
      <formula>LEN(TRIM(E327))=0</formula>
    </cfRule>
  </conditionalFormatting>
  <conditionalFormatting sqref="E327:E335">
    <cfRule type="containsBlanks" dxfId="717" priority="684">
      <formula>LEN(TRIM(E327))=0</formula>
    </cfRule>
  </conditionalFormatting>
  <conditionalFormatting sqref="E337:E342">
    <cfRule type="containsBlanks" dxfId="716" priority="683">
      <formula>LEN(TRIM(E337))=0</formula>
    </cfRule>
  </conditionalFormatting>
  <conditionalFormatting sqref="E337:E342">
    <cfRule type="containsBlanks" dxfId="715" priority="682">
      <formula>LEN(TRIM(E337))=0</formula>
    </cfRule>
  </conditionalFormatting>
  <conditionalFormatting sqref="E337:E342">
    <cfRule type="containsBlanks" dxfId="714" priority="681">
      <formula>LEN(TRIM(E337))=0</formula>
    </cfRule>
  </conditionalFormatting>
  <conditionalFormatting sqref="E337:E342">
    <cfRule type="containsBlanks" dxfId="713" priority="680">
      <formula>LEN(TRIM(E337))=0</formula>
    </cfRule>
  </conditionalFormatting>
  <conditionalFormatting sqref="E337:E342">
    <cfRule type="containsBlanks" dxfId="712" priority="679">
      <formula>LEN(TRIM(E337))=0</formula>
    </cfRule>
  </conditionalFormatting>
  <conditionalFormatting sqref="E337:E342">
    <cfRule type="containsBlanks" dxfId="711" priority="678">
      <formula>LEN(TRIM(E337))=0</formula>
    </cfRule>
  </conditionalFormatting>
  <conditionalFormatting sqref="E337:E342">
    <cfRule type="containsBlanks" dxfId="710" priority="677">
      <formula>LEN(TRIM(E337))=0</formula>
    </cfRule>
  </conditionalFormatting>
  <conditionalFormatting sqref="E337:E342">
    <cfRule type="containsBlanks" dxfId="709" priority="676">
      <formula>LEN(TRIM(E337))=0</formula>
    </cfRule>
  </conditionalFormatting>
  <conditionalFormatting sqref="E337:E342">
    <cfRule type="containsBlanks" dxfId="708" priority="675">
      <formula>LEN(TRIM(E337))=0</formula>
    </cfRule>
  </conditionalFormatting>
  <conditionalFormatting sqref="E337:E342">
    <cfRule type="containsBlanks" dxfId="707" priority="674">
      <formula>LEN(TRIM(E337))=0</formula>
    </cfRule>
  </conditionalFormatting>
  <conditionalFormatting sqref="E337:E342">
    <cfRule type="containsBlanks" dxfId="706" priority="673">
      <formula>LEN(TRIM(E337))=0</formula>
    </cfRule>
  </conditionalFormatting>
  <conditionalFormatting sqref="E337:E342">
    <cfRule type="containsBlanks" dxfId="705" priority="672">
      <formula>LEN(TRIM(E337))=0</formula>
    </cfRule>
  </conditionalFormatting>
  <conditionalFormatting sqref="E337:E342">
    <cfRule type="containsBlanks" dxfId="704" priority="671">
      <formula>LEN(TRIM(E337))=0</formula>
    </cfRule>
  </conditionalFormatting>
  <conditionalFormatting sqref="E337:E342">
    <cfRule type="containsBlanks" dxfId="703" priority="670">
      <formula>LEN(TRIM(E337))=0</formula>
    </cfRule>
  </conditionalFormatting>
  <conditionalFormatting sqref="E337:E342">
    <cfRule type="containsBlanks" dxfId="702" priority="669">
      <formula>LEN(TRIM(E337))=0</formula>
    </cfRule>
  </conditionalFormatting>
  <conditionalFormatting sqref="E337:E342">
    <cfRule type="containsBlanks" dxfId="701" priority="668">
      <formula>LEN(TRIM(E337))=0</formula>
    </cfRule>
  </conditionalFormatting>
  <conditionalFormatting sqref="E337:E342">
    <cfRule type="containsBlanks" dxfId="700" priority="667">
      <formula>LEN(TRIM(E337))=0</formula>
    </cfRule>
  </conditionalFormatting>
  <conditionalFormatting sqref="E337:E342">
    <cfRule type="containsBlanks" dxfId="699" priority="666">
      <formula>LEN(TRIM(E337))=0</formula>
    </cfRule>
  </conditionalFormatting>
  <conditionalFormatting sqref="O337:O342">
    <cfRule type="containsBlanks" dxfId="698" priority="665">
      <formula>LEN(TRIM(O337))=0</formula>
    </cfRule>
  </conditionalFormatting>
  <conditionalFormatting sqref="O337:O342">
    <cfRule type="containsBlanks" dxfId="697" priority="664">
      <formula>LEN(TRIM(O337))=0</formula>
    </cfRule>
  </conditionalFormatting>
  <conditionalFormatting sqref="O337:O342">
    <cfRule type="containsBlanks" dxfId="696" priority="663">
      <formula>LEN(TRIM(O337))=0</formula>
    </cfRule>
  </conditionalFormatting>
  <conditionalFormatting sqref="O337:O342">
    <cfRule type="containsBlanks" dxfId="695" priority="662">
      <formula>LEN(TRIM(O337))=0</formula>
    </cfRule>
  </conditionalFormatting>
  <conditionalFormatting sqref="O337:O342">
    <cfRule type="containsBlanks" dxfId="694" priority="661">
      <formula>LEN(TRIM(O337))=0</formula>
    </cfRule>
  </conditionalFormatting>
  <conditionalFormatting sqref="O337:O342">
    <cfRule type="containsBlanks" dxfId="693" priority="660">
      <formula>LEN(TRIM(O337))=0</formula>
    </cfRule>
  </conditionalFormatting>
  <conditionalFormatting sqref="O337:O342">
    <cfRule type="containsBlanks" dxfId="692" priority="659">
      <formula>LEN(TRIM(O337))=0</formula>
    </cfRule>
  </conditionalFormatting>
  <conditionalFormatting sqref="O337:O342">
    <cfRule type="containsBlanks" dxfId="691" priority="658">
      <formula>LEN(TRIM(O337))=0</formula>
    </cfRule>
  </conditionalFormatting>
  <conditionalFormatting sqref="O337:O342">
    <cfRule type="containsBlanks" dxfId="690" priority="657">
      <formula>LEN(TRIM(O337))=0</formula>
    </cfRule>
  </conditionalFormatting>
  <conditionalFormatting sqref="O337:O342">
    <cfRule type="containsBlanks" dxfId="689" priority="656">
      <formula>LEN(TRIM(O337))=0</formula>
    </cfRule>
  </conditionalFormatting>
  <conditionalFormatting sqref="O337:O342">
    <cfRule type="containsBlanks" dxfId="688" priority="655">
      <formula>LEN(TRIM(O337))=0</formula>
    </cfRule>
  </conditionalFormatting>
  <conditionalFormatting sqref="O337:O342">
    <cfRule type="containsBlanks" dxfId="687" priority="654">
      <formula>LEN(TRIM(O337))=0</formula>
    </cfRule>
  </conditionalFormatting>
  <conditionalFormatting sqref="O337:O342">
    <cfRule type="containsBlanks" dxfId="686" priority="653">
      <formula>LEN(TRIM(O337))=0</formula>
    </cfRule>
  </conditionalFormatting>
  <conditionalFormatting sqref="O337:O342">
    <cfRule type="containsBlanks" dxfId="685" priority="652">
      <formula>LEN(TRIM(O337))=0</formula>
    </cfRule>
  </conditionalFormatting>
  <conditionalFormatting sqref="O337:O342">
    <cfRule type="containsBlanks" dxfId="684" priority="651">
      <formula>LEN(TRIM(O337))=0</formula>
    </cfRule>
  </conditionalFormatting>
  <conditionalFormatting sqref="O337:O342">
    <cfRule type="containsBlanks" dxfId="683" priority="650">
      <formula>LEN(TRIM(O337))=0</formula>
    </cfRule>
  </conditionalFormatting>
  <conditionalFormatting sqref="O337:O342">
    <cfRule type="containsBlanks" dxfId="682" priority="649">
      <formula>LEN(TRIM(O337))=0</formula>
    </cfRule>
  </conditionalFormatting>
  <conditionalFormatting sqref="O337:O342">
    <cfRule type="containsBlanks" dxfId="681" priority="648">
      <formula>LEN(TRIM(O337))=0</formula>
    </cfRule>
  </conditionalFormatting>
  <conditionalFormatting sqref="O357:O358">
    <cfRule type="containsBlanks" dxfId="680" priority="647">
      <formula>LEN(TRIM(O357))=0</formula>
    </cfRule>
  </conditionalFormatting>
  <conditionalFormatting sqref="O357:O358">
    <cfRule type="containsBlanks" dxfId="679" priority="646">
      <formula>LEN(TRIM(O357))=0</formula>
    </cfRule>
  </conditionalFormatting>
  <conditionalFormatting sqref="O357:O358">
    <cfRule type="containsBlanks" dxfId="678" priority="645">
      <formula>LEN(TRIM(O357))=0</formula>
    </cfRule>
  </conditionalFormatting>
  <conditionalFormatting sqref="O357:O358">
    <cfRule type="containsBlanks" dxfId="677" priority="644">
      <formula>LEN(TRIM(O357))=0</formula>
    </cfRule>
  </conditionalFormatting>
  <conditionalFormatting sqref="O357:O358">
    <cfRule type="containsBlanks" dxfId="676" priority="643">
      <formula>LEN(TRIM(O357))=0</formula>
    </cfRule>
  </conditionalFormatting>
  <conditionalFormatting sqref="O357:O358">
    <cfRule type="containsBlanks" dxfId="675" priority="642">
      <formula>LEN(TRIM(O357))=0</formula>
    </cfRule>
  </conditionalFormatting>
  <conditionalFormatting sqref="O357:O358">
    <cfRule type="containsBlanks" dxfId="674" priority="641">
      <formula>LEN(TRIM(O357))=0</formula>
    </cfRule>
  </conditionalFormatting>
  <conditionalFormatting sqref="O357:O358">
    <cfRule type="containsBlanks" dxfId="673" priority="640">
      <formula>LEN(TRIM(O357))=0</formula>
    </cfRule>
  </conditionalFormatting>
  <conditionalFormatting sqref="O357:O358">
    <cfRule type="containsBlanks" dxfId="672" priority="639">
      <formula>LEN(TRIM(O357))=0</formula>
    </cfRule>
  </conditionalFormatting>
  <conditionalFormatting sqref="O357:O358">
    <cfRule type="containsBlanks" dxfId="671" priority="638">
      <formula>LEN(TRIM(O357))=0</formula>
    </cfRule>
  </conditionalFormatting>
  <conditionalFormatting sqref="O357:O358">
    <cfRule type="containsBlanks" dxfId="670" priority="637">
      <formula>LEN(TRIM(O357))=0</formula>
    </cfRule>
  </conditionalFormatting>
  <conditionalFormatting sqref="O357:O358">
    <cfRule type="containsBlanks" dxfId="669" priority="636">
      <formula>LEN(TRIM(O357))=0</formula>
    </cfRule>
  </conditionalFormatting>
  <conditionalFormatting sqref="O357:O358">
    <cfRule type="containsBlanks" dxfId="668" priority="635">
      <formula>LEN(TRIM(O357))=0</formula>
    </cfRule>
  </conditionalFormatting>
  <conditionalFormatting sqref="O357:O358">
    <cfRule type="containsBlanks" dxfId="667" priority="634">
      <formula>LEN(TRIM(O357))=0</formula>
    </cfRule>
  </conditionalFormatting>
  <conditionalFormatting sqref="O357:O358">
    <cfRule type="containsBlanks" dxfId="666" priority="633">
      <formula>LEN(TRIM(O357))=0</formula>
    </cfRule>
  </conditionalFormatting>
  <conditionalFormatting sqref="O357:O358">
    <cfRule type="containsBlanks" dxfId="665" priority="632">
      <formula>LEN(TRIM(O357))=0</formula>
    </cfRule>
  </conditionalFormatting>
  <conditionalFormatting sqref="O357:O358">
    <cfRule type="containsBlanks" dxfId="664" priority="631">
      <formula>LEN(TRIM(O357))=0</formula>
    </cfRule>
  </conditionalFormatting>
  <conditionalFormatting sqref="O357:O358">
    <cfRule type="containsBlanks" dxfId="663" priority="630">
      <formula>LEN(TRIM(O357))=0</formula>
    </cfRule>
  </conditionalFormatting>
  <conditionalFormatting sqref="E357:E358">
    <cfRule type="containsBlanks" dxfId="662" priority="629">
      <formula>LEN(TRIM(E357))=0</formula>
    </cfRule>
  </conditionalFormatting>
  <conditionalFormatting sqref="E357:E358">
    <cfRule type="containsBlanks" dxfId="661" priority="628">
      <formula>LEN(TRIM(E357))=0</formula>
    </cfRule>
  </conditionalFormatting>
  <conditionalFormatting sqref="E357:E358">
    <cfRule type="containsBlanks" dxfId="660" priority="627">
      <formula>LEN(TRIM(E357))=0</formula>
    </cfRule>
  </conditionalFormatting>
  <conditionalFormatting sqref="E357:E358">
    <cfRule type="containsBlanks" dxfId="659" priority="626">
      <formula>LEN(TRIM(E357))=0</formula>
    </cfRule>
  </conditionalFormatting>
  <conditionalFormatting sqref="E357:E358">
    <cfRule type="containsBlanks" dxfId="658" priority="625">
      <formula>LEN(TRIM(E357))=0</formula>
    </cfRule>
  </conditionalFormatting>
  <conditionalFormatting sqref="E357:E358">
    <cfRule type="containsBlanks" dxfId="657" priority="624">
      <formula>LEN(TRIM(E357))=0</formula>
    </cfRule>
  </conditionalFormatting>
  <conditionalFormatting sqref="E357:E358">
    <cfRule type="containsBlanks" dxfId="656" priority="623">
      <formula>LEN(TRIM(E357))=0</formula>
    </cfRule>
  </conditionalFormatting>
  <conditionalFormatting sqref="E357:E358">
    <cfRule type="containsBlanks" dxfId="655" priority="622">
      <formula>LEN(TRIM(E357))=0</formula>
    </cfRule>
  </conditionalFormatting>
  <conditionalFormatting sqref="E357:E358">
    <cfRule type="containsBlanks" dxfId="654" priority="621">
      <formula>LEN(TRIM(E357))=0</formula>
    </cfRule>
  </conditionalFormatting>
  <conditionalFormatting sqref="E357:E358">
    <cfRule type="containsBlanks" dxfId="653" priority="620">
      <formula>LEN(TRIM(E357))=0</formula>
    </cfRule>
  </conditionalFormatting>
  <conditionalFormatting sqref="E357:E358">
    <cfRule type="containsBlanks" dxfId="652" priority="619">
      <formula>LEN(TRIM(E357))=0</formula>
    </cfRule>
  </conditionalFormatting>
  <conditionalFormatting sqref="E357:E358">
    <cfRule type="containsBlanks" dxfId="651" priority="618">
      <formula>LEN(TRIM(E357))=0</formula>
    </cfRule>
  </conditionalFormatting>
  <conditionalFormatting sqref="E357:E358">
    <cfRule type="containsBlanks" dxfId="650" priority="617">
      <formula>LEN(TRIM(E357))=0</formula>
    </cfRule>
  </conditionalFormatting>
  <conditionalFormatting sqref="E357:E358">
    <cfRule type="containsBlanks" dxfId="649" priority="616">
      <formula>LEN(TRIM(E357))=0</formula>
    </cfRule>
  </conditionalFormatting>
  <conditionalFormatting sqref="E357:E358">
    <cfRule type="containsBlanks" dxfId="648" priority="615">
      <formula>LEN(TRIM(E357))=0</formula>
    </cfRule>
  </conditionalFormatting>
  <conditionalFormatting sqref="E357:E358">
    <cfRule type="containsBlanks" dxfId="647" priority="614">
      <formula>LEN(TRIM(E357))=0</formula>
    </cfRule>
  </conditionalFormatting>
  <conditionalFormatting sqref="E357:E358">
    <cfRule type="containsBlanks" dxfId="646" priority="613">
      <formula>LEN(TRIM(E357))=0</formula>
    </cfRule>
  </conditionalFormatting>
  <conditionalFormatting sqref="E357:E358">
    <cfRule type="containsBlanks" dxfId="645" priority="612">
      <formula>LEN(TRIM(E357))=0</formula>
    </cfRule>
  </conditionalFormatting>
  <conditionalFormatting sqref="E361:E362">
    <cfRule type="containsBlanks" dxfId="644" priority="611">
      <formula>LEN(TRIM(E361))=0</formula>
    </cfRule>
  </conditionalFormatting>
  <conditionalFormatting sqref="E361:E362">
    <cfRule type="containsBlanks" dxfId="643" priority="610">
      <formula>LEN(TRIM(E361))=0</formula>
    </cfRule>
  </conditionalFormatting>
  <conditionalFormatting sqref="E361:E362">
    <cfRule type="containsBlanks" dxfId="642" priority="609">
      <formula>LEN(TRIM(E361))=0</formula>
    </cfRule>
  </conditionalFormatting>
  <conditionalFormatting sqref="E361:E362">
    <cfRule type="containsBlanks" dxfId="641" priority="608">
      <formula>LEN(TRIM(E361))=0</formula>
    </cfRule>
  </conditionalFormatting>
  <conditionalFormatting sqref="E361:E362">
    <cfRule type="containsBlanks" dxfId="640" priority="607">
      <formula>LEN(TRIM(E361))=0</formula>
    </cfRule>
  </conditionalFormatting>
  <conditionalFormatting sqref="E361:E362">
    <cfRule type="containsBlanks" dxfId="639" priority="606">
      <formula>LEN(TRIM(E361))=0</formula>
    </cfRule>
  </conditionalFormatting>
  <conditionalFormatting sqref="E361:E362">
    <cfRule type="containsBlanks" dxfId="638" priority="605">
      <formula>LEN(TRIM(E361))=0</formula>
    </cfRule>
  </conditionalFormatting>
  <conditionalFormatting sqref="E361:E362">
    <cfRule type="containsBlanks" dxfId="637" priority="604">
      <formula>LEN(TRIM(E361))=0</formula>
    </cfRule>
  </conditionalFormatting>
  <conditionalFormatting sqref="E361:E362">
    <cfRule type="containsBlanks" dxfId="636" priority="603">
      <formula>LEN(TRIM(E361))=0</formula>
    </cfRule>
  </conditionalFormatting>
  <conditionalFormatting sqref="E361:E362">
    <cfRule type="containsBlanks" dxfId="635" priority="602">
      <formula>LEN(TRIM(E361))=0</formula>
    </cfRule>
  </conditionalFormatting>
  <conditionalFormatting sqref="E361:E362">
    <cfRule type="containsBlanks" dxfId="634" priority="601">
      <formula>LEN(TRIM(E361))=0</formula>
    </cfRule>
  </conditionalFormatting>
  <conditionalFormatting sqref="E361:E362">
    <cfRule type="containsBlanks" dxfId="633" priority="600">
      <formula>LEN(TRIM(E361))=0</formula>
    </cfRule>
  </conditionalFormatting>
  <conditionalFormatting sqref="E361:E362">
    <cfRule type="containsBlanks" dxfId="632" priority="599">
      <formula>LEN(TRIM(E361))=0</formula>
    </cfRule>
  </conditionalFormatting>
  <conditionalFormatting sqref="E361:E362">
    <cfRule type="containsBlanks" dxfId="631" priority="598">
      <formula>LEN(TRIM(E361))=0</formula>
    </cfRule>
  </conditionalFormatting>
  <conditionalFormatting sqref="E361:E362">
    <cfRule type="containsBlanks" dxfId="630" priority="597">
      <formula>LEN(TRIM(E361))=0</formula>
    </cfRule>
  </conditionalFormatting>
  <conditionalFormatting sqref="E361:E362">
    <cfRule type="containsBlanks" dxfId="629" priority="596">
      <formula>LEN(TRIM(E361))=0</formula>
    </cfRule>
  </conditionalFormatting>
  <conditionalFormatting sqref="E361:E362">
    <cfRule type="containsBlanks" dxfId="628" priority="595">
      <formula>LEN(TRIM(E361))=0</formula>
    </cfRule>
  </conditionalFormatting>
  <conditionalFormatting sqref="E361:E362">
    <cfRule type="containsBlanks" dxfId="627" priority="594">
      <formula>LEN(TRIM(E361))=0</formula>
    </cfRule>
  </conditionalFormatting>
  <conditionalFormatting sqref="O361:O362">
    <cfRule type="containsBlanks" dxfId="626" priority="593">
      <formula>LEN(TRIM(O361))=0</formula>
    </cfRule>
  </conditionalFormatting>
  <conditionalFormatting sqref="O361:O362">
    <cfRule type="containsBlanks" dxfId="625" priority="592">
      <formula>LEN(TRIM(O361))=0</formula>
    </cfRule>
  </conditionalFormatting>
  <conditionalFormatting sqref="O361:O362">
    <cfRule type="containsBlanks" dxfId="624" priority="591">
      <formula>LEN(TRIM(O361))=0</formula>
    </cfRule>
  </conditionalFormatting>
  <conditionalFormatting sqref="O361:O362">
    <cfRule type="containsBlanks" dxfId="623" priority="590">
      <formula>LEN(TRIM(O361))=0</formula>
    </cfRule>
  </conditionalFormatting>
  <conditionalFormatting sqref="O361:O362">
    <cfRule type="containsBlanks" dxfId="622" priority="589">
      <formula>LEN(TRIM(O361))=0</formula>
    </cfRule>
  </conditionalFormatting>
  <conditionalFormatting sqref="O361:O362">
    <cfRule type="containsBlanks" dxfId="621" priority="588">
      <formula>LEN(TRIM(O361))=0</formula>
    </cfRule>
  </conditionalFormatting>
  <conditionalFormatting sqref="O361:O362">
    <cfRule type="containsBlanks" dxfId="620" priority="587">
      <formula>LEN(TRIM(O361))=0</formula>
    </cfRule>
  </conditionalFormatting>
  <conditionalFormatting sqref="O361:O362">
    <cfRule type="containsBlanks" dxfId="619" priority="586">
      <formula>LEN(TRIM(O361))=0</formula>
    </cfRule>
  </conditionalFormatting>
  <conditionalFormatting sqref="O361:O362">
    <cfRule type="containsBlanks" dxfId="618" priority="585">
      <formula>LEN(TRIM(O361))=0</formula>
    </cfRule>
  </conditionalFormatting>
  <conditionalFormatting sqref="O361:O362">
    <cfRule type="containsBlanks" dxfId="617" priority="584">
      <formula>LEN(TRIM(O361))=0</formula>
    </cfRule>
  </conditionalFormatting>
  <conditionalFormatting sqref="O361:O362">
    <cfRule type="containsBlanks" dxfId="616" priority="583">
      <formula>LEN(TRIM(O361))=0</formula>
    </cfRule>
  </conditionalFormatting>
  <conditionalFormatting sqref="O361:O362">
    <cfRule type="containsBlanks" dxfId="615" priority="582">
      <formula>LEN(TRIM(O361))=0</formula>
    </cfRule>
  </conditionalFormatting>
  <conditionalFormatting sqref="O361:O362">
    <cfRule type="containsBlanks" dxfId="614" priority="581">
      <formula>LEN(TRIM(O361))=0</formula>
    </cfRule>
  </conditionalFormatting>
  <conditionalFormatting sqref="O361:O362">
    <cfRule type="containsBlanks" dxfId="613" priority="580">
      <formula>LEN(TRIM(O361))=0</formula>
    </cfRule>
  </conditionalFormatting>
  <conditionalFormatting sqref="O361:O362">
    <cfRule type="containsBlanks" dxfId="612" priority="579">
      <formula>LEN(TRIM(O361))=0</formula>
    </cfRule>
  </conditionalFormatting>
  <conditionalFormatting sqref="O361:O362">
    <cfRule type="containsBlanks" dxfId="611" priority="578">
      <formula>LEN(TRIM(O361))=0</formula>
    </cfRule>
  </conditionalFormatting>
  <conditionalFormatting sqref="O361:O362">
    <cfRule type="containsBlanks" dxfId="610" priority="577">
      <formula>LEN(TRIM(O361))=0</formula>
    </cfRule>
  </conditionalFormatting>
  <conditionalFormatting sqref="O361:O362">
    <cfRule type="containsBlanks" dxfId="609" priority="576">
      <formula>LEN(TRIM(O361))=0</formula>
    </cfRule>
  </conditionalFormatting>
  <conditionalFormatting sqref="O367:O369">
    <cfRule type="containsBlanks" dxfId="608" priority="575">
      <formula>LEN(TRIM(O367))=0</formula>
    </cfRule>
  </conditionalFormatting>
  <conditionalFormatting sqref="O367:O369">
    <cfRule type="containsBlanks" dxfId="607" priority="574">
      <formula>LEN(TRIM(O367))=0</formula>
    </cfRule>
  </conditionalFormatting>
  <conditionalFormatting sqref="O367:O369">
    <cfRule type="containsBlanks" dxfId="606" priority="573">
      <formula>LEN(TRIM(O367))=0</formula>
    </cfRule>
  </conditionalFormatting>
  <conditionalFormatting sqref="O367:O369">
    <cfRule type="containsBlanks" dxfId="605" priority="572">
      <formula>LEN(TRIM(O367))=0</formula>
    </cfRule>
  </conditionalFormatting>
  <conditionalFormatting sqref="O367:O369">
    <cfRule type="containsBlanks" dxfId="604" priority="571">
      <formula>LEN(TRIM(O367))=0</formula>
    </cfRule>
  </conditionalFormatting>
  <conditionalFormatting sqref="O367:O369">
    <cfRule type="containsBlanks" dxfId="603" priority="570">
      <formula>LEN(TRIM(O367))=0</formula>
    </cfRule>
  </conditionalFormatting>
  <conditionalFormatting sqref="O367:O369">
    <cfRule type="containsBlanks" dxfId="602" priority="569">
      <formula>LEN(TRIM(O367))=0</formula>
    </cfRule>
  </conditionalFormatting>
  <conditionalFormatting sqref="O367:O369">
    <cfRule type="containsBlanks" dxfId="601" priority="568">
      <formula>LEN(TRIM(O367))=0</formula>
    </cfRule>
  </conditionalFormatting>
  <conditionalFormatting sqref="O367:O369">
    <cfRule type="containsBlanks" dxfId="600" priority="567">
      <formula>LEN(TRIM(O367))=0</formula>
    </cfRule>
  </conditionalFormatting>
  <conditionalFormatting sqref="O367:O369">
    <cfRule type="containsBlanks" dxfId="599" priority="566">
      <formula>LEN(TRIM(O367))=0</formula>
    </cfRule>
  </conditionalFormatting>
  <conditionalFormatting sqref="O367:O369">
    <cfRule type="containsBlanks" dxfId="598" priority="565">
      <formula>LEN(TRIM(O367))=0</formula>
    </cfRule>
  </conditionalFormatting>
  <conditionalFormatting sqref="O367:O369">
    <cfRule type="containsBlanks" dxfId="597" priority="564">
      <formula>LEN(TRIM(O367))=0</formula>
    </cfRule>
  </conditionalFormatting>
  <conditionalFormatting sqref="O367:O369">
    <cfRule type="containsBlanks" dxfId="596" priority="563">
      <formula>LEN(TRIM(O367))=0</formula>
    </cfRule>
  </conditionalFormatting>
  <conditionalFormatting sqref="O367:O369">
    <cfRule type="containsBlanks" dxfId="595" priority="562">
      <formula>LEN(TRIM(O367))=0</formula>
    </cfRule>
  </conditionalFormatting>
  <conditionalFormatting sqref="O367:O369">
    <cfRule type="containsBlanks" dxfId="594" priority="561">
      <formula>LEN(TRIM(O367))=0</formula>
    </cfRule>
  </conditionalFormatting>
  <conditionalFormatting sqref="O367:O369">
    <cfRule type="containsBlanks" dxfId="593" priority="560">
      <formula>LEN(TRIM(O367))=0</formula>
    </cfRule>
  </conditionalFormatting>
  <conditionalFormatting sqref="O367:O369">
    <cfRule type="containsBlanks" dxfId="592" priority="559">
      <formula>LEN(TRIM(O367))=0</formula>
    </cfRule>
  </conditionalFormatting>
  <conditionalFormatting sqref="O367:O369">
    <cfRule type="containsBlanks" dxfId="591" priority="558">
      <formula>LEN(TRIM(O367))=0</formula>
    </cfRule>
  </conditionalFormatting>
  <conditionalFormatting sqref="K367:K369">
    <cfRule type="containsBlanks" dxfId="590" priority="557">
      <formula>LEN(TRIM(K367))=0</formula>
    </cfRule>
  </conditionalFormatting>
  <conditionalFormatting sqref="K367:K369">
    <cfRule type="containsBlanks" dxfId="589" priority="556">
      <formula>LEN(TRIM(K367))=0</formula>
    </cfRule>
  </conditionalFormatting>
  <conditionalFormatting sqref="K367:K369">
    <cfRule type="containsBlanks" dxfId="588" priority="555">
      <formula>LEN(TRIM(K367))=0</formula>
    </cfRule>
  </conditionalFormatting>
  <conditionalFormatting sqref="K367:K369">
    <cfRule type="containsBlanks" dxfId="587" priority="554">
      <formula>LEN(TRIM(K367))=0</formula>
    </cfRule>
  </conditionalFormatting>
  <conditionalFormatting sqref="K367:K369">
    <cfRule type="containsBlanks" dxfId="586" priority="553">
      <formula>LEN(TRIM(K367))=0</formula>
    </cfRule>
  </conditionalFormatting>
  <conditionalFormatting sqref="K367:K369">
    <cfRule type="containsBlanks" dxfId="585" priority="552">
      <formula>LEN(TRIM(K367))=0</formula>
    </cfRule>
  </conditionalFormatting>
  <conditionalFormatting sqref="K367:K369">
    <cfRule type="containsBlanks" dxfId="584" priority="551">
      <formula>LEN(TRIM(K367))=0</formula>
    </cfRule>
  </conditionalFormatting>
  <conditionalFormatting sqref="K367:K369">
    <cfRule type="containsBlanks" dxfId="583" priority="550">
      <formula>LEN(TRIM(K367))=0</formula>
    </cfRule>
  </conditionalFormatting>
  <conditionalFormatting sqref="K367:K369">
    <cfRule type="containsBlanks" dxfId="582" priority="549">
      <formula>LEN(TRIM(K367))=0</formula>
    </cfRule>
  </conditionalFormatting>
  <conditionalFormatting sqref="K367:K369">
    <cfRule type="containsBlanks" dxfId="581" priority="548">
      <formula>LEN(TRIM(K367))=0</formula>
    </cfRule>
  </conditionalFormatting>
  <conditionalFormatting sqref="K367:K369">
    <cfRule type="containsBlanks" dxfId="580" priority="547">
      <formula>LEN(TRIM(K367))=0</formula>
    </cfRule>
  </conditionalFormatting>
  <conditionalFormatting sqref="K367:K369">
    <cfRule type="containsBlanks" dxfId="579" priority="546">
      <formula>LEN(TRIM(K367))=0</formula>
    </cfRule>
  </conditionalFormatting>
  <conditionalFormatting sqref="K367:K369">
    <cfRule type="containsBlanks" dxfId="578" priority="545">
      <formula>LEN(TRIM(K367))=0</formula>
    </cfRule>
  </conditionalFormatting>
  <conditionalFormatting sqref="K367:K369">
    <cfRule type="containsBlanks" dxfId="577" priority="544">
      <formula>LEN(TRIM(K367))=0</formula>
    </cfRule>
  </conditionalFormatting>
  <conditionalFormatting sqref="K367:K369">
    <cfRule type="containsBlanks" dxfId="576" priority="543">
      <formula>LEN(TRIM(K367))=0</formula>
    </cfRule>
  </conditionalFormatting>
  <conditionalFormatting sqref="K367:K369">
    <cfRule type="containsBlanks" dxfId="575" priority="542">
      <formula>LEN(TRIM(K367))=0</formula>
    </cfRule>
  </conditionalFormatting>
  <conditionalFormatting sqref="K367:K369">
    <cfRule type="containsBlanks" dxfId="574" priority="541">
      <formula>LEN(TRIM(K367))=0</formula>
    </cfRule>
  </conditionalFormatting>
  <conditionalFormatting sqref="K367:K369">
    <cfRule type="containsBlanks" dxfId="573" priority="540">
      <formula>LEN(TRIM(K367))=0</formula>
    </cfRule>
  </conditionalFormatting>
  <conditionalFormatting sqref="I367:I369">
    <cfRule type="containsBlanks" dxfId="572" priority="539">
      <formula>LEN(TRIM(I367))=0</formula>
    </cfRule>
  </conditionalFormatting>
  <conditionalFormatting sqref="I367:I369">
    <cfRule type="containsBlanks" dxfId="571" priority="538">
      <formula>LEN(TRIM(I367))=0</formula>
    </cfRule>
  </conditionalFormatting>
  <conditionalFormatting sqref="I367:I369">
    <cfRule type="containsBlanks" dxfId="570" priority="537">
      <formula>LEN(TRIM(I367))=0</formula>
    </cfRule>
  </conditionalFormatting>
  <conditionalFormatting sqref="I367:I369">
    <cfRule type="containsBlanks" dxfId="569" priority="536">
      <formula>LEN(TRIM(I367))=0</formula>
    </cfRule>
  </conditionalFormatting>
  <conditionalFormatting sqref="I367:I369">
    <cfRule type="containsBlanks" dxfId="568" priority="535">
      <formula>LEN(TRIM(I367))=0</formula>
    </cfRule>
  </conditionalFormatting>
  <conditionalFormatting sqref="I367:I369">
    <cfRule type="containsBlanks" dxfId="567" priority="534">
      <formula>LEN(TRIM(I367))=0</formula>
    </cfRule>
  </conditionalFormatting>
  <conditionalFormatting sqref="I367:I369">
    <cfRule type="containsBlanks" dxfId="566" priority="533">
      <formula>LEN(TRIM(I367))=0</formula>
    </cfRule>
  </conditionalFormatting>
  <conditionalFormatting sqref="I367:I369">
    <cfRule type="containsBlanks" dxfId="565" priority="532">
      <formula>LEN(TRIM(I367))=0</formula>
    </cfRule>
  </conditionalFormatting>
  <conditionalFormatting sqref="I367:I369">
    <cfRule type="containsBlanks" dxfId="564" priority="531">
      <formula>LEN(TRIM(I367))=0</formula>
    </cfRule>
  </conditionalFormatting>
  <conditionalFormatting sqref="I367:I369">
    <cfRule type="containsBlanks" dxfId="563" priority="530">
      <formula>LEN(TRIM(I367))=0</formula>
    </cfRule>
  </conditionalFormatting>
  <conditionalFormatting sqref="I367:I369">
    <cfRule type="containsBlanks" dxfId="562" priority="529">
      <formula>LEN(TRIM(I367))=0</formula>
    </cfRule>
  </conditionalFormatting>
  <conditionalFormatting sqref="I367:I369">
    <cfRule type="containsBlanks" dxfId="561" priority="528">
      <formula>LEN(TRIM(I367))=0</formula>
    </cfRule>
  </conditionalFormatting>
  <conditionalFormatting sqref="I367:I369">
    <cfRule type="containsBlanks" dxfId="560" priority="527">
      <formula>LEN(TRIM(I367))=0</formula>
    </cfRule>
  </conditionalFormatting>
  <conditionalFormatting sqref="I367:I369">
    <cfRule type="containsBlanks" dxfId="559" priority="526">
      <formula>LEN(TRIM(I367))=0</formula>
    </cfRule>
  </conditionalFormatting>
  <conditionalFormatting sqref="I367:I369">
    <cfRule type="containsBlanks" dxfId="558" priority="525">
      <formula>LEN(TRIM(I367))=0</formula>
    </cfRule>
  </conditionalFormatting>
  <conditionalFormatting sqref="I367:I369">
    <cfRule type="containsBlanks" dxfId="557" priority="524">
      <formula>LEN(TRIM(I367))=0</formula>
    </cfRule>
  </conditionalFormatting>
  <conditionalFormatting sqref="I367:I369">
    <cfRule type="containsBlanks" dxfId="556" priority="523">
      <formula>LEN(TRIM(I367))=0</formula>
    </cfRule>
  </conditionalFormatting>
  <conditionalFormatting sqref="I367:I369">
    <cfRule type="containsBlanks" dxfId="555" priority="522">
      <formula>LEN(TRIM(I367))=0</formula>
    </cfRule>
  </conditionalFormatting>
  <conditionalFormatting sqref="G367:G369">
    <cfRule type="containsBlanks" dxfId="554" priority="521">
      <formula>LEN(TRIM(G367))=0</formula>
    </cfRule>
  </conditionalFormatting>
  <conditionalFormatting sqref="G367:G369">
    <cfRule type="containsBlanks" dxfId="553" priority="520">
      <formula>LEN(TRIM(G367))=0</formula>
    </cfRule>
  </conditionalFormatting>
  <conditionalFormatting sqref="G367:G369">
    <cfRule type="containsBlanks" dxfId="552" priority="519">
      <formula>LEN(TRIM(G367))=0</formula>
    </cfRule>
  </conditionalFormatting>
  <conditionalFormatting sqref="G367:G369">
    <cfRule type="containsBlanks" dxfId="551" priority="518">
      <formula>LEN(TRIM(G367))=0</formula>
    </cfRule>
  </conditionalFormatting>
  <conditionalFormatting sqref="G367:G369">
    <cfRule type="containsBlanks" dxfId="550" priority="517">
      <formula>LEN(TRIM(G367))=0</formula>
    </cfRule>
  </conditionalFormatting>
  <conditionalFormatting sqref="G367:G369">
    <cfRule type="containsBlanks" dxfId="549" priority="516">
      <formula>LEN(TRIM(G367))=0</formula>
    </cfRule>
  </conditionalFormatting>
  <conditionalFormatting sqref="G367:G369">
    <cfRule type="containsBlanks" dxfId="548" priority="515">
      <formula>LEN(TRIM(G367))=0</formula>
    </cfRule>
  </conditionalFormatting>
  <conditionalFormatting sqref="G367:G369">
    <cfRule type="containsBlanks" dxfId="547" priority="514">
      <formula>LEN(TRIM(G367))=0</formula>
    </cfRule>
  </conditionalFormatting>
  <conditionalFormatting sqref="G367:G369">
    <cfRule type="containsBlanks" dxfId="546" priority="513">
      <formula>LEN(TRIM(G367))=0</formula>
    </cfRule>
  </conditionalFormatting>
  <conditionalFormatting sqref="G367:G369">
    <cfRule type="containsBlanks" dxfId="545" priority="512">
      <formula>LEN(TRIM(G367))=0</formula>
    </cfRule>
  </conditionalFormatting>
  <conditionalFormatting sqref="G367:G369">
    <cfRule type="containsBlanks" dxfId="544" priority="511">
      <formula>LEN(TRIM(G367))=0</formula>
    </cfRule>
  </conditionalFormatting>
  <conditionalFormatting sqref="G367:G369">
    <cfRule type="containsBlanks" dxfId="543" priority="510">
      <formula>LEN(TRIM(G367))=0</formula>
    </cfRule>
  </conditionalFormatting>
  <conditionalFormatting sqref="G367:G369">
    <cfRule type="containsBlanks" dxfId="542" priority="509">
      <formula>LEN(TRIM(G367))=0</formula>
    </cfRule>
  </conditionalFormatting>
  <conditionalFormatting sqref="G367:G369">
    <cfRule type="containsBlanks" dxfId="541" priority="508">
      <formula>LEN(TRIM(G367))=0</formula>
    </cfRule>
  </conditionalFormatting>
  <conditionalFormatting sqref="G367:G369">
    <cfRule type="containsBlanks" dxfId="540" priority="507">
      <formula>LEN(TRIM(G367))=0</formula>
    </cfRule>
  </conditionalFormatting>
  <conditionalFormatting sqref="G367:G369">
    <cfRule type="containsBlanks" dxfId="539" priority="506">
      <formula>LEN(TRIM(G367))=0</formula>
    </cfRule>
  </conditionalFormatting>
  <conditionalFormatting sqref="G367:G369">
    <cfRule type="containsBlanks" dxfId="538" priority="505">
      <formula>LEN(TRIM(G367))=0</formula>
    </cfRule>
  </conditionalFormatting>
  <conditionalFormatting sqref="G367:G369">
    <cfRule type="containsBlanks" dxfId="537" priority="504">
      <formula>LEN(TRIM(G367))=0</formula>
    </cfRule>
  </conditionalFormatting>
  <conditionalFormatting sqref="E367:E369">
    <cfRule type="containsBlanks" dxfId="536" priority="503">
      <formula>LEN(TRIM(E367))=0</formula>
    </cfRule>
  </conditionalFormatting>
  <conditionalFormatting sqref="E367:E369">
    <cfRule type="containsBlanks" dxfId="535" priority="502">
      <formula>LEN(TRIM(E367))=0</formula>
    </cfRule>
  </conditionalFormatting>
  <conditionalFormatting sqref="E367:E369">
    <cfRule type="containsBlanks" dxfId="534" priority="501">
      <formula>LEN(TRIM(E367))=0</formula>
    </cfRule>
  </conditionalFormatting>
  <conditionalFormatting sqref="E367:E369">
    <cfRule type="containsBlanks" dxfId="533" priority="500">
      <formula>LEN(TRIM(E367))=0</formula>
    </cfRule>
  </conditionalFormatting>
  <conditionalFormatting sqref="E367:E369">
    <cfRule type="containsBlanks" dxfId="532" priority="499">
      <formula>LEN(TRIM(E367))=0</formula>
    </cfRule>
  </conditionalFormatting>
  <conditionalFormatting sqref="E367:E369">
    <cfRule type="containsBlanks" dxfId="531" priority="498">
      <formula>LEN(TRIM(E367))=0</formula>
    </cfRule>
  </conditionalFormatting>
  <conditionalFormatting sqref="E367:E369">
    <cfRule type="containsBlanks" dxfId="530" priority="497">
      <formula>LEN(TRIM(E367))=0</formula>
    </cfRule>
  </conditionalFormatting>
  <conditionalFormatting sqref="E367:E369">
    <cfRule type="containsBlanks" dxfId="529" priority="496">
      <formula>LEN(TRIM(E367))=0</formula>
    </cfRule>
  </conditionalFormatting>
  <conditionalFormatting sqref="E367:E369">
    <cfRule type="containsBlanks" dxfId="528" priority="495">
      <formula>LEN(TRIM(E367))=0</formula>
    </cfRule>
  </conditionalFormatting>
  <conditionalFormatting sqref="E367:E369">
    <cfRule type="containsBlanks" dxfId="527" priority="494">
      <formula>LEN(TRIM(E367))=0</formula>
    </cfRule>
  </conditionalFormatting>
  <conditionalFormatting sqref="E367:E369">
    <cfRule type="containsBlanks" dxfId="526" priority="493">
      <formula>LEN(TRIM(E367))=0</formula>
    </cfRule>
  </conditionalFormatting>
  <conditionalFormatting sqref="E367:E369">
    <cfRule type="containsBlanks" dxfId="525" priority="492">
      <formula>LEN(TRIM(E367))=0</formula>
    </cfRule>
  </conditionalFormatting>
  <conditionalFormatting sqref="E367:E369">
    <cfRule type="containsBlanks" dxfId="524" priority="491">
      <formula>LEN(TRIM(E367))=0</formula>
    </cfRule>
  </conditionalFormatting>
  <conditionalFormatting sqref="E367:E369">
    <cfRule type="containsBlanks" dxfId="523" priority="490">
      <formula>LEN(TRIM(E367))=0</formula>
    </cfRule>
  </conditionalFormatting>
  <conditionalFormatting sqref="E367:E369">
    <cfRule type="containsBlanks" dxfId="522" priority="489">
      <formula>LEN(TRIM(E367))=0</formula>
    </cfRule>
  </conditionalFormatting>
  <conditionalFormatting sqref="E367:E369">
    <cfRule type="containsBlanks" dxfId="521" priority="488">
      <formula>LEN(TRIM(E367))=0</formula>
    </cfRule>
  </conditionalFormatting>
  <conditionalFormatting sqref="E367:E369">
    <cfRule type="containsBlanks" dxfId="520" priority="487">
      <formula>LEN(TRIM(E367))=0</formula>
    </cfRule>
  </conditionalFormatting>
  <conditionalFormatting sqref="E367:E369">
    <cfRule type="containsBlanks" dxfId="519" priority="486">
      <formula>LEN(TRIM(E367))=0</formula>
    </cfRule>
  </conditionalFormatting>
  <conditionalFormatting sqref="E390:E391">
    <cfRule type="containsBlanks" dxfId="518" priority="485">
      <formula>LEN(TRIM(E390))=0</formula>
    </cfRule>
  </conditionalFormatting>
  <conditionalFormatting sqref="E390:E391">
    <cfRule type="containsBlanks" dxfId="517" priority="484">
      <formula>LEN(TRIM(E390))=0</formula>
    </cfRule>
  </conditionalFormatting>
  <conditionalFormatting sqref="E390:E391">
    <cfRule type="containsBlanks" dxfId="516" priority="483">
      <formula>LEN(TRIM(E390))=0</formula>
    </cfRule>
  </conditionalFormatting>
  <conditionalFormatting sqref="E390:E391">
    <cfRule type="containsBlanks" dxfId="515" priority="482">
      <formula>LEN(TRIM(E390))=0</formula>
    </cfRule>
  </conditionalFormatting>
  <conditionalFormatting sqref="E390:E391">
    <cfRule type="containsBlanks" dxfId="514" priority="481">
      <formula>LEN(TRIM(E390))=0</formula>
    </cfRule>
  </conditionalFormatting>
  <conditionalFormatting sqref="E390:E391">
    <cfRule type="containsBlanks" dxfId="513" priority="480">
      <formula>LEN(TRIM(E390))=0</formula>
    </cfRule>
  </conditionalFormatting>
  <conditionalFormatting sqref="E390:E391">
    <cfRule type="containsBlanks" dxfId="512" priority="479">
      <formula>LEN(TRIM(E390))=0</formula>
    </cfRule>
  </conditionalFormatting>
  <conditionalFormatting sqref="E390:E391">
    <cfRule type="containsBlanks" dxfId="511" priority="478">
      <formula>LEN(TRIM(E390))=0</formula>
    </cfRule>
  </conditionalFormatting>
  <conditionalFormatting sqref="E390:E391">
    <cfRule type="containsBlanks" dxfId="510" priority="477">
      <formula>LEN(TRIM(E390))=0</formula>
    </cfRule>
  </conditionalFormatting>
  <conditionalFormatting sqref="E390:E391">
    <cfRule type="containsBlanks" dxfId="509" priority="476">
      <formula>LEN(TRIM(E390))=0</formula>
    </cfRule>
  </conditionalFormatting>
  <conditionalFormatting sqref="E390:E391">
    <cfRule type="containsBlanks" dxfId="508" priority="475">
      <formula>LEN(TRIM(E390))=0</formula>
    </cfRule>
  </conditionalFormatting>
  <conditionalFormatting sqref="E390:E391">
    <cfRule type="containsBlanks" dxfId="507" priority="474">
      <formula>LEN(TRIM(E390))=0</formula>
    </cfRule>
  </conditionalFormatting>
  <conditionalFormatting sqref="E390:E391">
    <cfRule type="containsBlanks" dxfId="506" priority="473">
      <formula>LEN(TRIM(E390))=0</formula>
    </cfRule>
  </conditionalFormatting>
  <conditionalFormatting sqref="E390:E391">
    <cfRule type="containsBlanks" dxfId="505" priority="472">
      <formula>LEN(TRIM(E390))=0</formula>
    </cfRule>
  </conditionalFormatting>
  <conditionalFormatting sqref="E390:E391">
    <cfRule type="containsBlanks" dxfId="504" priority="471">
      <formula>LEN(TRIM(E390))=0</formula>
    </cfRule>
  </conditionalFormatting>
  <conditionalFormatting sqref="E390:E391">
    <cfRule type="containsBlanks" dxfId="503" priority="470">
      <formula>LEN(TRIM(E390))=0</formula>
    </cfRule>
  </conditionalFormatting>
  <conditionalFormatting sqref="E390:E391">
    <cfRule type="containsBlanks" dxfId="502" priority="469">
      <formula>LEN(TRIM(E390))=0</formula>
    </cfRule>
  </conditionalFormatting>
  <conditionalFormatting sqref="E390:E391">
    <cfRule type="containsBlanks" dxfId="501" priority="468">
      <formula>LEN(TRIM(E390))=0</formula>
    </cfRule>
  </conditionalFormatting>
  <conditionalFormatting sqref="G390:G391">
    <cfRule type="containsBlanks" dxfId="500" priority="467">
      <formula>LEN(TRIM(G390))=0</formula>
    </cfRule>
  </conditionalFormatting>
  <conditionalFormatting sqref="G390:G391">
    <cfRule type="containsBlanks" dxfId="499" priority="466">
      <formula>LEN(TRIM(G390))=0</formula>
    </cfRule>
  </conditionalFormatting>
  <conditionalFormatting sqref="G390:G391">
    <cfRule type="containsBlanks" dxfId="498" priority="465">
      <formula>LEN(TRIM(G390))=0</formula>
    </cfRule>
  </conditionalFormatting>
  <conditionalFormatting sqref="G390:G391">
    <cfRule type="containsBlanks" dxfId="497" priority="464">
      <formula>LEN(TRIM(G390))=0</formula>
    </cfRule>
  </conditionalFormatting>
  <conditionalFormatting sqref="G390:G391">
    <cfRule type="containsBlanks" dxfId="496" priority="463">
      <formula>LEN(TRIM(G390))=0</formula>
    </cfRule>
  </conditionalFormatting>
  <conditionalFormatting sqref="G390:G391">
    <cfRule type="containsBlanks" dxfId="495" priority="462">
      <formula>LEN(TRIM(G390))=0</formula>
    </cfRule>
  </conditionalFormatting>
  <conditionalFormatting sqref="G390:G391">
    <cfRule type="containsBlanks" dxfId="494" priority="461">
      <formula>LEN(TRIM(G390))=0</formula>
    </cfRule>
  </conditionalFormatting>
  <conditionalFormatting sqref="G390:G391">
    <cfRule type="containsBlanks" dxfId="493" priority="460">
      <formula>LEN(TRIM(G390))=0</formula>
    </cfRule>
  </conditionalFormatting>
  <conditionalFormatting sqref="G390:G391">
    <cfRule type="containsBlanks" dxfId="492" priority="459">
      <formula>LEN(TRIM(G390))=0</formula>
    </cfRule>
  </conditionalFormatting>
  <conditionalFormatting sqref="G390:G391">
    <cfRule type="containsBlanks" dxfId="491" priority="458">
      <formula>LEN(TRIM(G390))=0</formula>
    </cfRule>
  </conditionalFormatting>
  <conditionalFormatting sqref="G390:G391">
    <cfRule type="containsBlanks" dxfId="490" priority="457">
      <formula>LEN(TRIM(G390))=0</formula>
    </cfRule>
  </conditionalFormatting>
  <conditionalFormatting sqref="G390:G391">
    <cfRule type="containsBlanks" dxfId="489" priority="456">
      <formula>LEN(TRIM(G390))=0</formula>
    </cfRule>
  </conditionalFormatting>
  <conditionalFormatting sqref="G390:G391">
    <cfRule type="containsBlanks" dxfId="488" priority="455">
      <formula>LEN(TRIM(G390))=0</formula>
    </cfRule>
  </conditionalFormatting>
  <conditionalFormatting sqref="G390:G391">
    <cfRule type="containsBlanks" dxfId="487" priority="454">
      <formula>LEN(TRIM(G390))=0</formula>
    </cfRule>
  </conditionalFormatting>
  <conditionalFormatting sqref="G390:G391">
    <cfRule type="containsBlanks" dxfId="486" priority="453">
      <formula>LEN(TRIM(G390))=0</formula>
    </cfRule>
  </conditionalFormatting>
  <conditionalFormatting sqref="G390:G391">
    <cfRule type="containsBlanks" dxfId="485" priority="452">
      <formula>LEN(TRIM(G390))=0</formula>
    </cfRule>
  </conditionalFormatting>
  <conditionalFormatting sqref="G390:G391">
    <cfRule type="containsBlanks" dxfId="484" priority="451">
      <formula>LEN(TRIM(G390))=0</formula>
    </cfRule>
  </conditionalFormatting>
  <conditionalFormatting sqref="G390:G391">
    <cfRule type="containsBlanks" dxfId="483" priority="450">
      <formula>LEN(TRIM(G390))=0</formula>
    </cfRule>
  </conditionalFormatting>
  <conditionalFormatting sqref="M390:M391">
    <cfRule type="containsBlanks" dxfId="482" priority="449">
      <formula>LEN(TRIM(M390))=0</formula>
    </cfRule>
  </conditionalFormatting>
  <conditionalFormatting sqref="M390:M391">
    <cfRule type="containsBlanks" dxfId="481" priority="448">
      <formula>LEN(TRIM(M390))=0</formula>
    </cfRule>
  </conditionalFormatting>
  <conditionalFormatting sqref="M390:M391">
    <cfRule type="containsBlanks" dxfId="480" priority="447">
      <formula>LEN(TRIM(M390))=0</formula>
    </cfRule>
  </conditionalFormatting>
  <conditionalFormatting sqref="M390:M391">
    <cfRule type="containsBlanks" dxfId="479" priority="446">
      <formula>LEN(TRIM(M390))=0</formula>
    </cfRule>
  </conditionalFormatting>
  <conditionalFormatting sqref="M390:M391">
    <cfRule type="containsBlanks" dxfId="478" priority="445">
      <formula>LEN(TRIM(M390))=0</formula>
    </cfRule>
  </conditionalFormatting>
  <conditionalFormatting sqref="M390:M391">
    <cfRule type="containsBlanks" dxfId="477" priority="444">
      <formula>LEN(TRIM(M390))=0</formula>
    </cfRule>
  </conditionalFormatting>
  <conditionalFormatting sqref="M390:M391">
    <cfRule type="containsBlanks" dxfId="476" priority="443">
      <formula>LEN(TRIM(M390))=0</formula>
    </cfRule>
  </conditionalFormatting>
  <conditionalFormatting sqref="M390:M391">
    <cfRule type="containsBlanks" dxfId="475" priority="442">
      <formula>LEN(TRIM(M390))=0</formula>
    </cfRule>
  </conditionalFormatting>
  <conditionalFormatting sqref="M390:M391">
    <cfRule type="containsBlanks" dxfId="474" priority="441">
      <formula>LEN(TRIM(M390))=0</formula>
    </cfRule>
  </conditionalFormatting>
  <conditionalFormatting sqref="M390:M391">
    <cfRule type="containsBlanks" dxfId="473" priority="440">
      <formula>LEN(TRIM(M390))=0</formula>
    </cfRule>
  </conditionalFormatting>
  <conditionalFormatting sqref="M390:M391">
    <cfRule type="containsBlanks" dxfId="472" priority="439">
      <formula>LEN(TRIM(M390))=0</formula>
    </cfRule>
  </conditionalFormatting>
  <conditionalFormatting sqref="M390:M391">
    <cfRule type="containsBlanks" dxfId="471" priority="438">
      <formula>LEN(TRIM(M390))=0</formula>
    </cfRule>
  </conditionalFormatting>
  <conditionalFormatting sqref="M390:M391">
    <cfRule type="containsBlanks" dxfId="470" priority="437">
      <formula>LEN(TRIM(M390))=0</formula>
    </cfRule>
  </conditionalFormatting>
  <conditionalFormatting sqref="M390:M391">
    <cfRule type="containsBlanks" dxfId="469" priority="436">
      <formula>LEN(TRIM(M390))=0</formula>
    </cfRule>
  </conditionalFormatting>
  <conditionalFormatting sqref="M390:M391">
    <cfRule type="containsBlanks" dxfId="468" priority="435">
      <formula>LEN(TRIM(M390))=0</formula>
    </cfRule>
  </conditionalFormatting>
  <conditionalFormatting sqref="M390:M391">
    <cfRule type="containsBlanks" dxfId="467" priority="434">
      <formula>LEN(TRIM(M390))=0</formula>
    </cfRule>
  </conditionalFormatting>
  <conditionalFormatting sqref="M390:M391">
    <cfRule type="containsBlanks" dxfId="466" priority="433">
      <formula>LEN(TRIM(M390))=0</formula>
    </cfRule>
  </conditionalFormatting>
  <conditionalFormatting sqref="M390:M391">
    <cfRule type="containsBlanks" dxfId="465" priority="432">
      <formula>LEN(TRIM(M390))=0</formula>
    </cfRule>
  </conditionalFormatting>
  <conditionalFormatting sqref="O390:O391">
    <cfRule type="containsBlanks" dxfId="464" priority="431">
      <formula>LEN(TRIM(O390))=0</formula>
    </cfRule>
  </conditionalFormatting>
  <conditionalFormatting sqref="O390:O391">
    <cfRule type="containsBlanks" dxfId="463" priority="430">
      <formula>LEN(TRIM(O390))=0</formula>
    </cfRule>
  </conditionalFormatting>
  <conditionalFormatting sqref="O390:O391">
    <cfRule type="containsBlanks" dxfId="462" priority="429">
      <formula>LEN(TRIM(O390))=0</formula>
    </cfRule>
  </conditionalFormatting>
  <conditionalFormatting sqref="O390:O391">
    <cfRule type="containsBlanks" dxfId="461" priority="428">
      <formula>LEN(TRIM(O390))=0</formula>
    </cfRule>
  </conditionalFormatting>
  <conditionalFormatting sqref="O390:O391">
    <cfRule type="containsBlanks" dxfId="460" priority="427">
      <formula>LEN(TRIM(O390))=0</formula>
    </cfRule>
  </conditionalFormatting>
  <conditionalFormatting sqref="O390:O391">
    <cfRule type="containsBlanks" dxfId="459" priority="426">
      <formula>LEN(TRIM(O390))=0</formula>
    </cfRule>
  </conditionalFormatting>
  <conditionalFormatting sqref="O390:O391">
    <cfRule type="containsBlanks" dxfId="458" priority="425">
      <formula>LEN(TRIM(O390))=0</formula>
    </cfRule>
  </conditionalFormatting>
  <conditionalFormatting sqref="O390:O391">
    <cfRule type="containsBlanks" dxfId="457" priority="424">
      <formula>LEN(TRIM(O390))=0</formula>
    </cfRule>
  </conditionalFormatting>
  <conditionalFormatting sqref="O390:O391">
    <cfRule type="containsBlanks" dxfId="456" priority="423">
      <formula>LEN(TRIM(O390))=0</formula>
    </cfRule>
  </conditionalFormatting>
  <conditionalFormatting sqref="O390:O391">
    <cfRule type="containsBlanks" dxfId="455" priority="422">
      <formula>LEN(TRIM(O390))=0</formula>
    </cfRule>
  </conditionalFormatting>
  <conditionalFormatting sqref="O390:O391">
    <cfRule type="containsBlanks" dxfId="454" priority="421">
      <formula>LEN(TRIM(O390))=0</formula>
    </cfRule>
  </conditionalFormatting>
  <conditionalFormatting sqref="O390:O391">
    <cfRule type="containsBlanks" dxfId="453" priority="420">
      <formula>LEN(TRIM(O390))=0</formula>
    </cfRule>
  </conditionalFormatting>
  <conditionalFormatting sqref="O390:O391">
    <cfRule type="containsBlanks" dxfId="452" priority="419">
      <formula>LEN(TRIM(O390))=0</formula>
    </cfRule>
  </conditionalFormatting>
  <conditionalFormatting sqref="O390:O391">
    <cfRule type="containsBlanks" dxfId="451" priority="418">
      <formula>LEN(TRIM(O390))=0</formula>
    </cfRule>
  </conditionalFormatting>
  <conditionalFormatting sqref="O390:O391">
    <cfRule type="containsBlanks" dxfId="450" priority="417">
      <formula>LEN(TRIM(O390))=0</formula>
    </cfRule>
  </conditionalFormatting>
  <conditionalFormatting sqref="O390:O391">
    <cfRule type="containsBlanks" dxfId="449" priority="416">
      <formula>LEN(TRIM(O390))=0</formula>
    </cfRule>
  </conditionalFormatting>
  <conditionalFormatting sqref="O390:O391">
    <cfRule type="containsBlanks" dxfId="448" priority="415">
      <formula>LEN(TRIM(O390))=0</formula>
    </cfRule>
  </conditionalFormatting>
  <conditionalFormatting sqref="O390:O391">
    <cfRule type="containsBlanks" dxfId="447" priority="414">
      <formula>LEN(TRIM(O390))=0</formula>
    </cfRule>
  </conditionalFormatting>
  <conditionalFormatting sqref="O399:O400">
    <cfRule type="containsBlanks" dxfId="446" priority="413">
      <formula>LEN(TRIM(O399))=0</formula>
    </cfRule>
  </conditionalFormatting>
  <conditionalFormatting sqref="O399:O400">
    <cfRule type="containsBlanks" dxfId="445" priority="412">
      <formula>LEN(TRIM(O399))=0</formula>
    </cfRule>
  </conditionalFormatting>
  <conditionalFormatting sqref="O399:O400">
    <cfRule type="containsBlanks" dxfId="444" priority="411">
      <formula>LEN(TRIM(O399))=0</formula>
    </cfRule>
  </conditionalFormatting>
  <conditionalFormatting sqref="O399:O400">
    <cfRule type="containsBlanks" dxfId="443" priority="410">
      <formula>LEN(TRIM(O399))=0</formula>
    </cfRule>
  </conditionalFormatting>
  <conditionalFormatting sqref="O399:O400">
    <cfRule type="containsBlanks" dxfId="442" priority="409">
      <formula>LEN(TRIM(O399))=0</formula>
    </cfRule>
  </conditionalFormatting>
  <conditionalFormatting sqref="O399:O400">
    <cfRule type="containsBlanks" dxfId="441" priority="408">
      <formula>LEN(TRIM(O399))=0</formula>
    </cfRule>
  </conditionalFormatting>
  <conditionalFormatting sqref="O399:O400">
    <cfRule type="containsBlanks" dxfId="440" priority="407">
      <formula>LEN(TRIM(O399))=0</formula>
    </cfRule>
  </conditionalFormatting>
  <conditionalFormatting sqref="O399:O400">
    <cfRule type="containsBlanks" dxfId="439" priority="406">
      <formula>LEN(TRIM(O399))=0</formula>
    </cfRule>
  </conditionalFormatting>
  <conditionalFormatting sqref="O399:O400">
    <cfRule type="containsBlanks" dxfId="438" priority="405">
      <formula>LEN(TRIM(O399))=0</formula>
    </cfRule>
  </conditionalFormatting>
  <conditionalFormatting sqref="O399:O400">
    <cfRule type="containsBlanks" dxfId="437" priority="404">
      <formula>LEN(TRIM(O399))=0</formula>
    </cfRule>
  </conditionalFormatting>
  <conditionalFormatting sqref="O399:O400">
    <cfRule type="containsBlanks" dxfId="436" priority="403">
      <formula>LEN(TRIM(O399))=0</formula>
    </cfRule>
  </conditionalFormatting>
  <conditionalFormatting sqref="O399:O400">
    <cfRule type="containsBlanks" dxfId="435" priority="402">
      <formula>LEN(TRIM(O399))=0</formula>
    </cfRule>
  </conditionalFormatting>
  <conditionalFormatting sqref="O399:O400">
    <cfRule type="containsBlanks" dxfId="434" priority="401">
      <formula>LEN(TRIM(O399))=0</formula>
    </cfRule>
  </conditionalFormatting>
  <conditionalFormatting sqref="O399:O400">
    <cfRule type="containsBlanks" dxfId="433" priority="400">
      <formula>LEN(TRIM(O399))=0</formula>
    </cfRule>
  </conditionalFormatting>
  <conditionalFormatting sqref="O399:O400">
    <cfRule type="containsBlanks" dxfId="432" priority="399">
      <formula>LEN(TRIM(O399))=0</formula>
    </cfRule>
  </conditionalFormatting>
  <conditionalFormatting sqref="O399:O400">
    <cfRule type="containsBlanks" dxfId="431" priority="398">
      <formula>LEN(TRIM(O399))=0</formula>
    </cfRule>
  </conditionalFormatting>
  <conditionalFormatting sqref="O399:O400">
    <cfRule type="containsBlanks" dxfId="430" priority="397">
      <formula>LEN(TRIM(O399))=0</formula>
    </cfRule>
  </conditionalFormatting>
  <conditionalFormatting sqref="O399:O400">
    <cfRule type="containsBlanks" dxfId="429" priority="396">
      <formula>LEN(TRIM(O399))=0</formula>
    </cfRule>
  </conditionalFormatting>
  <conditionalFormatting sqref="M399:M400">
    <cfRule type="containsBlanks" dxfId="428" priority="395">
      <formula>LEN(TRIM(M399))=0</formula>
    </cfRule>
  </conditionalFormatting>
  <conditionalFormatting sqref="M399:M400">
    <cfRule type="containsBlanks" dxfId="427" priority="394">
      <formula>LEN(TRIM(M399))=0</formula>
    </cfRule>
  </conditionalFormatting>
  <conditionalFormatting sqref="M399:M400">
    <cfRule type="containsBlanks" dxfId="426" priority="393">
      <formula>LEN(TRIM(M399))=0</formula>
    </cfRule>
  </conditionalFormatting>
  <conditionalFormatting sqref="M399:M400">
    <cfRule type="containsBlanks" dxfId="425" priority="392">
      <formula>LEN(TRIM(M399))=0</formula>
    </cfRule>
  </conditionalFormatting>
  <conditionalFormatting sqref="M399:M400">
    <cfRule type="containsBlanks" dxfId="424" priority="391">
      <formula>LEN(TRIM(M399))=0</formula>
    </cfRule>
  </conditionalFormatting>
  <conditionalFormatting sqref="M399:M400">
    <cfRule type="containsBlanks" dxfId="423" priority="390">
      <formula>LEN(TRIM(M399))=0</formula>
    </cfRule>
  </conditionalFormatting>
  <conditionalFormatting sqref="M399:M400">
    <cfRule type="containsBlanks" dxfId="422" priority="389">
      <formula>LEN(TRIM(M399))=0</formula>
    </cfRule>
  </conditionalFormatting>
  <conditionalFormatting sqref="M399:M400">
    <cfRule type="containsBlanks" dxfId="421" priority="388">
      <formula>LEN(TRIM(M399))=0</formula>
    </cfRule>
  </conditionalFormatting>
  <conditionalFormatting sqref="M399:M400">
    <cfRule type="containsBlanks" dxfId="420" priority="387">
      <formula>LEN(TRIM(M399))=0</formula>
    </cfRule>
  </conditionalFormatting>
  <conditionalFormatting sqref="M399:M400">
    <cfRule type="containsBlanks" dxfId="419" priority="386">
      <formula>LEN(TRIM(M399))=0</formula>
    </cfRule>
  </conditionalFormatting>
  <conditionalFormatting sqref="M399:M400">
    <cfRule type="containsBlanks" dxfId="418" priority="385">
      <formula>LEN(TRIM(M399))=0</formula>
    </cfRule>
  </conditionalFormatting>
  <conditionalFormatting sqref="M399:M400">
    <cfRule type="containsBlanks" dxfId="417" priority="384">
      <formula>LEN(TRIM(M399))=0</formula>
    </cfRule>
  </conditionalFormatting>
  <conditionalFormatting sqref="M399:M400">
    <cfRule type="containsBlanks" dxfId="416" priority="383">
      <formula>LEN(TRIM(M399))=0</formula>
    </cfRule>
  </conditionalFormatting>
  <conditionalFormatting sqref="M399:M400">
    <cfRule type="containsBlanks" dxfId="415" priority="382">
      <formula>LEN(TRIM(M399))=0</formula>
    </cfRule>
  </conditionalFormatting>
  <conditionalFormatting sqref="M399:M400">
    <cfRule type="containsBlanks" dxfId="414" priority="381">
      <formula>LEN(TRIM(M399))=0</formula>
    </cfRule>
  </conditionalFormatting>
  <conditionalFormatting sqref="M399:M400">
    <cfRule type="containsBlanks" dxfId="413" priority="380">
      <formula>LEN(TRIM(M399))=0</formula>
    </cfRule>
  </conditionalFormatting>
  <conditionalFormatting sqref="M399:M400">
    <cfRule type="containsBlanks" dxfId="412" priority="379">
      <formula>LEN(TRIM(M399))=0</formula>
    </cfRule>
  </conditionalFormatting>
  <conditionalFormatting sqref="M399:M400">
    <cfRule type="containsBlanks" dxfId="411" priority="378">
      <formula>LEN(TRIM(M399))=0</formula>
    </cfRule>
  </conditionalFormatting>
  <conditionalFormatting sqref="G399:G400">
    <cfRule type="containsBlanks" dxfId="410" priority="377">
      <formula>LEN(TRIM(G399))=0</formula>
    </cfRule>
  </conditionalFormatting>
  <conditionalFormatting sqref="G399:G400">
    <cfRule type="containsBlanks" dxfId="409" priority="376">
      <formula>LEN(TRIM(G399))=0</formula>
    </cfRule>
  </conditionalFormatting>
  <conditionalFormatting sqref="G399:G400">
    <cfRule type="containsBlanks" dxfId="408" priority="375">
      <formula>LEN(TRIM(G399))=0</formula>
    </cfRule>
  </conditionalFormatting>
  <conditionalFormatting sqref="G399:G400">
    <cfRule type="containsBlanks" dxfId="407" priority="374">
      <formula>LEN(TRIM(G399))=0</formula>
    </cfRule>
  </conditionalFormatting>
  <conditionalFormatting sqref="G399:G400">
    <cfRule type="containsBlanks" dxfId="406" priority="373">
      <formula>LEN(TRIM(G399))=0</formula>
    </cfRule>
  </conditionalFormatting>
  <conditionalFormatting sqref="G399:G400">
    <cfRule type="containsBlanks" dxfId="405" priority="372">
      <formula>LEN(TRIM(G399))=0</formula>
    </cfRule>
  </conditionalFormatting>
  <conditionalFormatting sqref="G399:G400">
    <cfRule type="containsBlanks" dxfId="404" priority="371">
      <formula>LEN(TRIM(G399))=0</formula>
    </cfRule>
  </conditionalFormatting>
  <conditionalFormatting sqref="G399:G400">
    <cfRule type="containsBlanks" dxfId="403" priority="370">
      <formula>LEN(TRIM(G399))=0</formula>
    </cfRule>
  </conditionalFormatting>
  <conditionalFormatting sqref="G399:G400">
    <cfRule type="containsBlanks" dxfId="402" priority="369">
      <formula>LEN(TRIM(G399))=0</formula>
    </cfRule>
  </conditionalFormatting>
  <conditionalFormatting sqref="G399:G400">
    <cfRule type="containsBlanks" dxfId="401" priority="368">
      <formula>LEN(TRIM(G399))=0</formula>
    </cfRule>
  </conditionalFormatting>
  <conditionalFormatting sqref="G399:G400">
    <cfRule type="containsBlanks" dxfId="400" priority="367">
      <formula>LEN(TRIM(G399))=0</formula>
    </cfRule>
  </conditionalFormatting>
  <conditionalFormatting sqref="G399:G400">
    <cfRule type="containsBlanks" dxfId="399" priority="366">
      <formula>LEN(TRIM(G399))=0</formula>
    </cfRule>
  </conditionalFormatting>
  <conditionalFormatting sqref="G399:G400">
    <cfRule type="containsBlanks" dxfId="398" priority="365">
      <formula>LEN(TRIM(G399))=0</formula>
    </cfRule>
  </conditionalFormatting>
  <conditionalFormatting sqref="G399:G400">
    <cfRule type="containsBlanks" dxfId="397" priority="364">
      <formula>LEN(TRIM(G399))=0</formula>
    </cfRule>
  </conditionalFormatting>
  <conditionalFormatting sqref="G399:G400">
    <cfRule type="containsBlanks" dxfId="396" priority="363">
      <formula>LEN(TRIM(G399))=0</formula>
    </cfRule>
  </conditionalFormatting>
  <conditionalFormatting sqref="G399:G400">
    <cfRule type="containsBlanks" dxfId="395" priority="362">
      <formula>LEN(TRIM(G399))=0</formula>
    </cfRule>
  </conditionalFormatting>
  <conditionalFormatting sqref="G399:G400">
    <cfRule type="containsBlanks" dxfId="394" priority="361">
      <formula>LEN(TRIM(G399))=0</formula>
    </cfRule>
  </conditionalFormatting>
  <conditionalFormatting sqref="G399:G400">
    <cfRule type="containsBlanks" dxfId="393" priority="360">
      <formula>LEN(TRIM(G399))=0</formula>
    </cfRule>
  </conditionalFormatting>
  <conditionalFormatting sqref="E399:E400">
    <cfRule type="containsBlanks" dxfId="392" priority="359">
      <formula>LEN(TRIM(E399))=0</formula>
    </cfRule>
  </conditionalFormatting>
  <conditionalFormatting sqref="E399:E400">
    <cfRule type="containsBlanks" dxfId="391" priority="358">
      <formula>LEN(TRIM(E399))=0</formula>
    </cfRule>
  </conditionalFormatting>
  <conditionalFormatting sqref="E399:E400">
    <cfRule type="containsBlanks" dxfId="390" priority="357">
      <formula>LEN(TRIM(E399))=0</formula>
    </cfRule>
  </conditionalFormatting>
  <conditionalFormatting sqref="E399:E400">
    <cfRule type="containsBlanks" dxfId="389" priority="356">
      <formula>LEN(TRIM(E399))=0</formula>
    </cfRule>
  </conditionalFormatting>
  <conditionalFormatting sqref="E399:E400">
    <cfRule type="containsBlanks" dxfId="388" priority="355">
      <formula>LEN(TRIM(E399))=0</formula>
    </cfRule>
  </conditionalFormatting>
  <conditionalFormatting sqref="E399:E400">
    <cfRule type="containsBlanks" dxfId="387" priority="354">
      <formula>LEN(TRIM(E399))=0</formula>
    </cfRule>
  </conditionalFormatting>
  <conditionalFormatting sqref="E399:E400">
    <cfRule type="containsBlanks" dxfId="386" priority="353">
      <formula>LEN(TRIM(E399))=0</formula>
    </cfRule>
  </conditionalFormatting>
  <conditionalFormatting sqref="E399:E400">
    <cfRule type="containsBlanks" dxfId="385" priority="352">
      <formula>LEN(TRIM(E399))=0</formula>
    </cfRule>
  </conditionalFormatting>
  <conditionalFormatting sqref="E399:E400">
    <cfRule type="containsBlanks" dxfId="384" priority="351">
      <formula>LEN(TRIM(E399))=0</formula>
    </cfRule>
  </conditionalFormatting>
  <conditionalFormatting sqref="E399:E400">
    <cfRule type="containsBlanks" dxfId="383" priority="350">
      <formula>LEN(TRIM(E399))=0</formula>
    </cfRule>
  </conditionalFormatting>
  <conditionalFormatting sqref="E399:E400">
    <cfRule type="containsBlanks" dxfId="382" priority="349">
      <formula>LEN(TRIM(E399))=0</formula>
    </cfRule>
  </conditionalFormatting>
  <conditionalFormatting sqref="E399:E400">
    <cfRule type="containsBlanks" dxfId="381" priority="348">
      <formula>LEN(TRIM(E399))=0</formula>
    </cfRule>
  </conditionalFormatting>
  <conditionalFormatting sqref="E399:E400">
    <cfRule type="containsBlanks" dxfId="380" priority="347">
      <formula>LEN(TRIM(E399))=0</formula>
    </cfRule>
  </conditionalFormatting>
  <conditionalFormatting sqref="E399:E400">
    <cfRule type="containsBlanks" dxfId="379" priority="346">
      <formula>LEN(TRIM(E399))=0</formula>
    </cfRule>
  </conditionalFormatting>
  <conditionalFormatting sqref="E399:E400">
    <cfRule type="containsBlanks" dxfId="378" priority="345">
      <formula>LEN(TRIM(E399))=0</formula>
    </cfRule>
  </conditionalFormatting>
  <conditionalFormatting sqref="E399:E400">
    <cfRule type="containsBlanks" dxfId="377" priority="344">
      <formula>LEN(TRIM(E399))=0</formula>
    </cfRule>
  </conditionalFormatting>
  <conditionalFormatting sqref="E399:E400">
    <cfRule type="containsBlanks" dxfId="376" priority="343">
      <formula>LEN(TRIM(E399))=0</formula>
    </cfRule>
  </conditionalFormatting>
  <conditionalFormatting sqref="E399:E400">
    <cfRule type="containsBlanks" dxfId="375" priority="342">
      <formula>LEN(TRIM(E399))=0</formula>
    </cfRule>
  </conditionalFormatting>
  <conditionalFormatting sqref="E408">
    <cfRule type="containsBlanks" dxfId="374" priority="341">
      <formula>LEN(TRIM(E408))=0</formula>
    </cfRule>
  </conditionalFormatting>
  <conditionalFormatting sqref="E408">
    <cfRule type="containsBlanks" dxfId="373" priority="340">
      <formula>LEN(TRIM(E408))=0</formula>
    </cfRule>
  </conditionalFormatting>
  <conditionalFormatting sqref="E408">
    <cfRule type="containsBlanks" dxfId="372" priority="339">
      <formula>LEN(TRIM(E408))=0</formula>
    </cfRule>
  </conditionalFormatting>
  <conditionalFormatting sqref="E408">
    <cfRule type="containsBlanks" dxfId="371" priority="338">
      <formula>LEN(TRIM(E408))=0</formula>
    </cfRule>
  </conditionalFormatting>
  <conditionalFormatting sqref="E408">
    <cfRule type="containsBlanks" dxfId="370" priority="337">
      <formula>LEN(TRIM(E408))=0</formula>
    </cfRule>
  </conditionalFormatting>
  <conditionalFormatting sqref="E408">
    <cfRule type="containsBlanks" dxfId="369" priority="336">
      <formula>LEN(TRIM(E408))=0</formula>
    </cfRule>
  </conditionalFormatting>
  <conditionalFormatting sqref="E408">
    <cfRule type="containsBlanks" dxfId="368" priority="335">
      <formula>LEN(TRIM(E408))=0</formula>
    </cfRule>
  </conditionalFormatting>
  <conditionalFormatting sqref="E408">
    <cfRule type="containsBlanks" dxfId="367" priority="334">
      <formula>LEN(TRIM(E408))=0</formula>
    </cfRule>
  </conditionalFormatting>
  <conditionalFormatting sqref="E408">
    <cfRule type="containsBlanks" dxfId="366" priority="333">
      <formula>LEN(TRIM(E408))=0</formula>
    </cfRule>
  </conditionalFormatting>
  <conditionalFormatting sqref="E408">
    <cfRule type="containsBlanks" dxfId="365" priority="332">
      <formula>LEN(TRIM(E408))=0</formula>
    </cfRule>
  </conditionalFormatting>
  <conditionalFormatting sqref="E408">
    <cfRule type="containsBlanks" dxfId="364" priority="331">
      <formula>LEN(TRIM(E408))=0</formula>
    </cfRule>
  </conditionalFormatting>
  <conditionalFormatting sqref="E408">
    <cfRule type="containsBlanks" dxfId="363" priority="330">
      <formula>LEN(TRIM(E408))=0</formula>
    </cfRule>
  </conditionalFormatting>
  <conditionalFormatting sqref="E408">
    <cfRule type="containsBlanks" dxfId="362" priority="329">
      <formula>LEN(TRIM(E408))=0</formula>
    </cfRule>
  </conditionalFormatting>
  <conditionalFormatting sqref="E408">
    <cfRule type="containsBlanks" dxfId="361" priority="328">
      <formula>LEN(TRIM(E408))=0</formula>
    </cfRule>
  </conditionalFormatting>
  <conditionalFormatting sqref="E408">
    <cfRule type="containsBlanks" dxfId="360" priority="327">
      <formula>LEN(TRIM(E408))=0</formula>
    </cfRule>
  </conditionalFormatting>
  <conditionalFormatting sqref="E408">
    <cfRule type="containsBlanks" dxfId="359" priority="326">
      <formula>LEN(TRIM(E408))=0</formula>
    </cfRule>
  </conditionalFormatting>
  <conditionalFormatting sqref="E408">
    <cfRule type="containsBlanks" dxfId="358" priority="325">
      <formula>LEN(TRIM(E408))=0</formula>
    </cfRule>
  </conditionalFormatting>
  <conditionalFormatting sqref="E408">
    <cfRule type="containsBlanks" dxfId="357" priority="324">
      <formula>LEN(TRIM(E408))=0</formula>
    </cfRule>
  </conditionalFormatting>
  <conditionalFormatting sqref="E408">
    <cfRule type="containsBlanks" dxfId="356" priority="323">
      <formula>LEN(TRIM(E408))=0</formula>
    </cfRule>
  </conditionalFormatting>
  <conditionalFormatting sqref="G408">
    <cfRule type="containsBlanks" dxfId="355" priority="322">
      <formula>LEN(TRIM(G408))=0</formula>
    </cfRule>
  </conditionalFormatting>
  <conditionalFormatting sqref="G408">
    <cfRule type="containsBlanks" dxfId="354" priority="321">
      <formula>LEN(TRIM(G408))=0</formula>
    </cfRule>
  </conditionalFormatting>
  <conditionalFormatting sqref="G408">
    <cfRule type="containsBlanks" dxfId="353" priority="320">
      <formula>LEN(TRIM(G408))=0</formula>
    </cfRule>
  </conditionalFormatting>
  <conditionalFormatting sqref="G408">
    <cfRule type="containsBlanks" dxfId="352" priority="319">
      <formula>LEN(TRIM(G408))=0</formula>
    </cfRule>
  </conditionalFormatting>
  <conditionalFormatting sqref="G408">
    <cfRule type="containsBlanks" dxfId="351" priority="318">
      <formula>LEN(TRIM(G408))=0</formula>
    </cfRule>
  </conditionalFormatting>
  <conditionalFormatting sqref="G408">
    <cfRule type="containsBlanks" dxfId="350" priority="317">
      <formula>LEN(TRIM(G408))=0</formula>
    </cfRule>
  </conditionalFormatting>
  <conditionalFormatting sqref="G408">
    <cfRule type="containsBlanks" dxfId="349" priority="316">
      <formula>LEN(TRIM(G408))=0</formula>
    </cfRule>
  </conditionalFormatting>
  <conditionalFormatting sqref="G408">
    <cfRule type="containsBlanks" dxfId="348" priority="315">
      <formula>LEN(TRIM(G408))=0</formula>
    </cfRule>
  </conditionalFormatting>
  <conditionalFormatting sqref="G408">
    <cfRule type="containsBlanks" dxfId="347" priority="314">
      <formula>LEN(TRIM(G408))=0</formula>
    </cfRule>
  </conditionalFormatting>
  <conditionalFormatting sqref="G408">
    <cfRule type="containsBlanks" dxfId="346" priority="313">
      <formula>LEN(TRIM(G408))=0</formula>
    </cfRule>
  </conditionalFormatting>
  <conditionalFormatting sqref="G408">
    <cfRule type="containsBlanks" dxfId="345" priority="312">
      <formula>LEN(TRIM(G408))=0</formula>
    </cfRule>
  </conditionalFormatting>
  <conditionalFormatting sqref="G408">
    <cfRule type="containsBlanks" dxfId="344" priority="311">
      <formula>LEN(TRIM(G408))=0</formula>
    </cfRule>
  </conditionalFormatting>
  <conditionalFormatting sqref="G408">
    <cfRule type="containsBlanks" dxfId="343" priority="310">
      <formula>LEN(TRIM(G408))=0</formula>
    </cfRule>
  </conditionalFormatting>
  <conditionalFormatting sqref="G408">
    <cfRule type="containsBlanks" dxfId="342" priority="309">
      <formula>LEN(TRIM(G408))=0</formula>
    </cfRule>
  </conditionalFormatting>
  <conditionalFormatting sqref="G408">
    <cfRule type="containsBlanks" dxfId="341" priority="308">
      <formula>LEN(TRIM(G408))=0</formula>
    </cfRule>
  </conditionalFormatting>
  <conditionalFormatting sqref="G408">
    <cfRule type="containsBlanks" dxfId="340" priority="307">
      <formula>LEN(TRIM(G408))=0</formula>
    </cfRule>
  </conditionalFormatting>
  <conditionalFormatting sqref="G408">
    <cfRule type="containsBlanks" dxfId="339" priority="306">
      <formula>LEN(TRIM(G408))=0</formula>
    </cfRule>
  </conditionalFormatting>
  <conditionalFormatting sqref="G408">
    <cfRule type="containsBlanks" dxfId="338" priority="305">
      <formula>LEN(TRIM(G408))=0</formula>
    </cfRule>
  </conditionalFormatting>
  <conditionalFormatting sqref="G408">
    <cfRule type="containsBlanks" dxfId="337" priority="304">
      <formula>LEN(TRIM(G408))=0</formula>
    </cfRule>
  </conditionalFormatting>
  <conditionalFormatting sqref="M408">
    <cfRule type="containsBlanks" dxfId="336" priority="303">
      <formula>LEN(TRIM(M408))=0</formula>
    </cfRule>
  </conditionalFormatting>
  <conditionalFormatting sqref="M408">
    <cfRule type="containsBlanks" dxfId="335" priority="302">
      <formula>LEN(TRIM(M408))=0</formula>
    </cfRule>
  </conditionalFormatting>
  <conditionalFormatting sqref="M408">
    <cfRule type="containsBlanks" dxfId="334" priority="301">
      <formula>LEN(TRIM(M408))=0</formula>
    </cfRule>
  </conditionalFormatting>
  <conditionalFormatting sqref="M408">
    <cfRule type="containsBlanks" dxfId="333" priority="300">
      <formula>LEN(TRIM(M408))=0</formula>
    </cfRule>
  </conditionalFormatting>
  <conditionalFormatting sqref="M408">
    <cfRule type="containsBlanks" dxfId="332" priority="299">
      <formula>LEN(TRIM(M408))=0</formula>
    </cfRule>
  </conditionalFormatting>
  <conditionalFormatting sqref="M408">
    <cfRule type="containsBlanks" dxfId="331" priority="298">
      <formula>LEN(TRIM(M408))=0</formula>
    </cfRule>
  </conditionalFormatting>
  <conditionalFormatting sqref="M408">
    <cfRule type="containsBlanks" dxfId="330" priority="297">
      <formula>LEN(TRIM(M408))=0</formula>
    </cfRule>
  </conditionalFormatting>
  <conditionalFormatting sqref="M408">
    <cfRule type="containsBlanks" dxfId="329" priority="296">
      <formula>LEN(TRIM(M408))=0</formula>
    </cfRule>
  </conditionalFormatting>
  <conditionalFormatting sqref="M408">
    <cfRule type="containsBlanks" dxfId="328" priority="295">
      <formula>LEN(TRIM(M408))=0</formula>
    </cfRule>
  </conditionalFormatting>
  <conditionalFormatting sqref="M408">
    <cfRule type="containsBlanks" dxfId="327" priority="294">
      <formula>LEN(TRIM(M408))=0</formula>
    </cfRule>
  </conditionalFormatting>
  <conditionalFormatting sqref="M408">
    <cfRule type="containsBlanks" dxfId="326" priority="293">
      <formula>LEN(TRIM(M408))=0</formula>
    </cfRule>
  </conditionalFormatting>
  <conditionalFormatting sqref="M408">
    <cfRule type="containsBlanks" dxfId="325" priority="292">
      <formula>LEN(TRIM(M408))=0</formula>
    </cfRule>
  </conditionalFormatting>
  <conditionalFormatting sqref="M408">
    <cfRule type="containsBlanks" dxfId="324" priority="291">
      <formula>LEN(TRIM(M408))=0</formula>
    </cfRule>
  </conditionalFormatting>
  <conditionalFormatting sqref="M408">
    <cfRule type="containsBlanks" dxfId="323" priority="290">
      <formula>LEN(TRIM(M408))=0</formula>
    </cfRule>
  </conditionalFormatting>
  <conditionalFormatting sqref="M408">
    <cfRule type="containsBlanks" dxfId="322" priority="289">
      <formula>LEN(TRIM(M408))=0</formula>
    </cfRule>
  </conditionalFormatting>
  <conditionalFormatting sqref="M408">
    <cfRule type="containsBlanks" dxfId="321" priority="288">
      <formula>LEN(TRIM(M408))=0</formula>
    </cfRule>
  </conditionalFormatting>
  <conditionalFormatting sqref="M408">
    <cfRule type="containsBlanks" dxfId="320" priority="287">
      <formula>LEN(TRIM(M408))=0</formula>
    </cfRule>
  </conditionalFormatting>
  <conditionalFormatting sqref="M408">
    <cfRule type="containsBlanks" dxfId="319" priority="286">
      <formula>LEN(TRIM(M408))=0</formula>
    </cfRule>
  </conditionalFormatting>
  <conditionalFormatting sqref="M408">
    <cfRule type="containsBlanks" dxfId="318" priority="285">
      <formula>LEN(TRIM(M408))=0</formula>
    </cfRule>
  </conditionalFormatting>
  <conditionalFormatting sqref="O408">
    <cfRule type="containsBlanks" dxfId="317" priority="284">
      <formula>LEN(TRIM(O408))=0</formula>
    </cfRule>
  </conditionalFormatting>
  <conditionalFormatting sqref="O408">
    <cfRule type="containsBlanks" dxfId="316" priority="283">
      <formula>LEN(TRIM(O408))=0</formula>
    </cfRule>
  </conditionalFormatting>
  <conditionalFormatting sqref="O408">
    <cfRule type="containsBlanks" dxfId="315" priority="282">
      <formula>LEN(TRIM(O408))=0</formula>
    </cfRule>
  </conditionalFormatting>
  <conditionalFormatting sqref="O408">
    <cfRule type="containsBlanks" dxfId="314" priority="281">
      <formula>LEN(TRIM(O408))=0</formula>
    </cfRule>
  </conditionalFormatting>
  <conditionalFormatting sqref="O408">
    <cfRule type="containsBlanks" dxfId="313" priority="280">
      <formula>LEN(TRIM(O408))=0</formula>
    </cfRule>
  </conditionalFormatting>
  <conditionalFormatting sqref="O408">
    <cfRule type="containsBlanks" dxfId="312" priority="279">
      <formula>LEN(TRIM(O408))=0</formula>
    </cfRule>
  </conditionalFormatting>
  <conditionalFormatting sqref="O408">
    <cfRule type="containsBlanks" dxfId="311" priority="278">
      <formula>LEN(TRIM(O408))=0</formula>
    </cfRule>
  </conditionalFormatting>
  <conditionalFormatting sqref="O408">
    <cfRule type="containsBlanks" dxfId="310" priority="277">
      <formula>LEN(TRIM(O408))=0</formula>
    </cfRule>
  </conditionalFormatting>
  <conditionalFormatting sqref="O408">
    <cfRule type="containsBlanks" dxfId="309" priority="276">
      <formula>LEN(TRIM(O408))=0</formula>
    </cfRule>
  </conditionalFormatting>
  <conditionalFormatting sqref="O408">
    <cfRule type="containsBlanks" dxfId="308" priority="275">
      <formula>LEN(TRIM(O408))=0</formula>
    </cfRule>
  </conditionalFormatting>
  <conditionalFormatting sqref="O408">
    <cfRule type="containsBlanks" dxfId="307" priority="274">
      <formula>LEN(TRIM(O408))=0</formula>
    </cfRule>
  </conditionalFormatting>
  <conditionalFormatting sqref="O408">
    <cfRule type="containsBlanks" dxfId="306" priority="273">
      <formula>LEN(TRIM(O408))=0</formula>
    </cfRule>
  </conditionalFormatting>
  <conditionalFormatting sqref="O408">
    <cfRule type="containsBlanks" dxfId="305" priority="272">
      <formula>LEN(TRIM(O408))=0</formula>
    </cfRule>
  </conditionalFormatting>
  <conditionalFormatting sqref="O408">
    <cfRule type="containsBlanks" dxfId="304" priority="271">
      <formula>LEN(TRIM(O408))=0</formula>
    </cfRule>
  </conditionalFormatting>
  <conditionalFormatting sqref="O408">
    <cfRule type="containsBlanks" dxfId="303" priority="270">
      <formula>LEN(TRIM(O408))=0</formula>
    </cfRule>
  </conditionalFormatting>
  <conditionalFormatting sqref="O408">
    <cfRule type="containsBlanks" dxfId="302" priority="269">
      <formula>LEN(TRIM(O408))=0</formula>
    </cfRule>
  </conditionalFormatting>
  <conditionalFormatting sqref="O408">
    <cfRule type="containsBlanks" dxfId="301" priority="268">
      <formula>LEN(TRIM(O408))=0</formula>
    </cfRule>
  </conditionalFormatting>
  <conditionalFormatting sqref="O408">
    <cfRule type="containsBlanks" dxfId="300" priority="267">
      <formula>LEN(TRIM(O408))=0</formula>
    </cfRule>
  </conditionalFormatting>
  <conditionalFormatting sqref="O408">
    <cfRule type="containsBlanks" dxfId="299" priority="266">
      <formula>LEN(TRIM(O408))=0</formula>
    </cfRule>
  </conditionalFormatting>
  <conditionalFormatting sqref="O411">
    <cfRule type="containsBlanks" dxfId="298" priority="265">
      <formula>LEN(TRIM(O411))=0</formula>
    </cfRule>
  </conditionalFormatting>
  <conditionalFormatting sqref="O411">
    <cfRule type="containsBlanks" dxfId="297" priority="264">
      <formula>LEN(TRIM(O411))=0</formula>
    </cfRule>
  </conditionalFormatting>
  <conditionalFormatting sqref="O411">
    <cfRule type="containsBlanks" dxfId="296" priority="263">
      <formula>LEN(TRIM(O411))=0</formula>
    </cfRule>
  </conditionalFormatting>
  <conditionalFormatting sqref="O411">
    <cfRule type="containsBlanks" dxfId="295" priority="262">
      <formula>LEN(TRIM(O411))=0</formula>
    </cfRule>
  </conditionalFormatting>
  <conditionalFormatting sqref="O411">
    <cfRule type="containsBlanks" dxfId="294" priority="261">
      <formula>LEN(TRIM(O411))=0</formula>
    </cfRule>
  </conditionalFormatting>
  <conditionalFormatting sqref="O411">
    <cfRule type="containsBlanks" dxfId="293" priority="260">
      <formula>LEN(TRIM(O411))=0</formula>
    </cfRule>
  </conditionalFormatting>
  <conditionalFormatting sqref="O411">
    <cfRule type="containsBlanks" dxfId="292" priority="259">
      <formula>LEN(TRIM(O411))=0</formula>
    </cfRule>
  </conditionalFormatting>
  <conditionalFormatting sqref="O411">
    <cfRule type="containsBlanks" dxfId="291" priority="258">
      <formula>LEN(TRIM(O411))=0</formula>
    </cfRule>
  </conditionalFormatting>
  <conditionalFormatting sqref="O411">
    <cfRule type="containsBlanks" dxfId="290" priority="257">
      <formula>LEN(TRIM(O411))=0</formula>
    </cfRule>
  </conditionalFormatting>
  <conditionalFormatting sqref="O411">
    <cfRule type="containsBlanks" dxfId="289" priority="256">
      <formula>LEN(TRIM(O411))=0</formula>
    </cfRule>
  </conditionalFormatting>
  <conditionalFormatting sqref="O411">
    <cfRule type="containsBlanks" dxfId="288" priority="255">
      <formula>LEN(TRIM(O411))=0</formula>
    </cfRule>
  </conditionalFormatting>
  <conditionalFormatting sqref="O411">
    <cfRule type="containsBlanks" dxfId="287" priority="254">
      <formula>LEN(TRIM(O411))=0</formula>
    </cfRule>
  </conditionalFormatting>
  <conditionalFormatting sqref="O411">
    <cfRule type="containsBlanks" dxfId="286" priority="253">
      <formula>LEN(TRIM(O411))=0</formula>
    </cfRule>
  </conditionalFormatting>
  <conditionalFormatting sqref="O411">
    <cfRule type="containsBlanks" dxfId="285" priority="252">
      <formula>LEN(TRIM(O411))=0</formula>
    </cfRule>
  </conditionalFormatting>
  <conditionalFormatting sqref="O411">
    <cfRule type="containsBlanks" dxfId="284" priority="251">
      <formula>LEN(TRIM(O411))=0</formula>
    </cfRule>
  </conditionalFormatting>
  <conditionalFormatting sqref="O411">
    <cfRule type="containsBlanks" dxfId="283" priority="250">
      <formula>LEN(TRIM(O411))=0</formula>
    </cfRule>
  </conditionalFormatting>
  <conditionalFormatting sqref="O411">
    <cfRule type="containsBlanks" dxfId="282" priority="249">
      <formula>LEN(TRIM(O411))=0</formula>
    </cfRule>
  </conditionalFormatting>
  <conditionalFormatting sqref="O411">
    <cfRule type="containsBlanks" dxfId="281" priority="248">
      <formula>LEN(TRIM(O411))=0</formula>
    </cfRule>
  </conditionalFormatting>
  <conditionalFormatting sqref="O411">
    <cfRule type="containsBlanks" dxfId="280" priority="247">
      <formula>LEN(TRIM(O411))=0</formula>
    </cfRule>
  </conditionalFormatting>
  <conditionalFormatting sqref="O411">
    <cfRule type="containsBlanks" dxfId="279" priority="246">
      <formula>LEN(TRIM(O411))=0</formula>
    </cfRule>
  </conditionalFormatting>
  <conditionalFormatting sqref="M411">
    <cfRule type="containsBlanks" dxfId="278" priority="245">
      <formula>LEN(TRIM(M411))=0</formula>
    </cfRule>
  </conditionalFormatting>
  <conditionalFormatting sqref="M411">
    <cfRule type="containsBlanks" dxfId="277" priority="244">
      <formula>LEN(TRIM(M411))=0</formula>
    </cfRule>
  </conditionalFormatting>
  <conditionalFormatting sqref="M411">
    <cfRule type="containsBlanks" dxfId="276" priority="243">
      <formula>LEN(TRIM(M411))=0</formula>
    </cfRule>
  </conditionalFormatting>
  <conditionalFormatting sqref="M411">
    <cfRule type="containsBlanks" dxfId="275" priority="242">
      <formula>LEN(TRIM(M411))=0</formula>
    </cfRule>
  </conditionalFormatting>
  <conditionalFormatting sqref="M411">
    <cfRule type="containsBlanks" dxfId="274" priority="241">
      <formula>LEN(TRIM(M411))=0</formula>
    </cfRule>
  </conditionalFormatting>
  <conditionalFormatting sqref="M411">
    <cfRule type="containsBlanks" dxfId="273" priority="240">
      <formula>LEN(TRIM(M411))=0</formula>
    </cfRule>
  </conditionalFormatting>
  <conditionalFormatting sqref="M411">
    <cfRule type="containsBlanks" dxfId="272" priority="239">
      <formula>LEN(TRIM(M411))=0</formula>
    </cfRule>
  </conditionalFormatting>
  <conditionalFormatting sqref="M411">
    <cfRule type="containsBlanks" dxfId="271" priority="238">
      <formula>LEN(TRIM(M411))=0</formula>
    </cfRule>
  </conditionalFormatting>
  <conditionalFormatting sqref="M411">
    <cfRule type="containsBlanks" dxfId="270" priority="237">
      <formula>LEN(TRIM(M411))=0</formula>
    </cfRule>
  </conditionalFormatting>
  <conditionalFormatting sqref="M411">
    <cfRule type="containsBlanks" dxfId="269" priority="236">
      <formula>LEN(TRIM(M411))=0</formula>
    </cfRule>
  </conditionalFormatting>
  <conditionalFormatting sqref="M411">
    <cfRule type="containsBlanks" dxfId="268" priority="235">
      <formula>LEN(TRIM(M411))=0</formula>
    </cfRule>
  </conditionalFormatting>
  <conditionalFormatting sqref="M411">
    <cfRule type="containsBlanks" dxfId="267" priority="234">
      <formula>LEN(TRIM(M411))=0</formula>
    </cfRule>
  </conditionalFormatting>
  <conditionalFormatting sqref="M411">
    <cfRule type="containsBlanks" dxfId="266" priority="233">
      <formula>LEN(TRIM(M411))=0</formula>
    </cfRule>
  </conditionalFormatting>
  <conditionalFormatting sqref="M411">
    <cfRule type="containsBlanks" dxfId="265" priority="232">
      <formula>LEN(TRIM(M411))=0</formula>
    </cfRule>
  </conditionalFormatting>
  <conditionalFormatting sqref="M411">
    <cfRule type="containsBlanks" dxfId="264" priority="231">
      <formula>LEN(TRIM(M411))=0</formula>
    </cfRule>
  </conditionalFormatting>
  <conditionalFormatting sqref="M411">
    <cfRule type="containsBlanks" dxfId="263" priority="230">
      <formula>LEN(TRIM(M411))=0</formula>
    </cfRule>
  </conditionalFormatting>
  <conditionalFormatting sqref="M411">
    <cfRule type="containsBlanks" dxfId="262" priority="229">
      <formula>LEN(TRIM(M411))=0</formula>
    </cfRule>
  </conditionalFormatting>
  <conditionalFormatting sqref="M411">
    <cfRule type="containsBlanks" dxfId="261" priority="228">
      <formula>LEN(TRIM(M411))=0</formula>
    </cfRule>
  </conditionalFormatting>
  <conditionalFormatting sqref="M411">
    <cfRule type="containsBlanks" dxfId="260" priority="227">
      <formula>LEN(TRIM(M411))=0</formula>
    </cfRule>
  </conditionalFormatting>
  <conditionalFormatting sqref="M411">
    <cfRule type="containsBlanks" dxfId="259" priority="226">
      <formula>LEN(TRIM(M411))=0</formula>
    </cfRule>
  </conditionalFormatting>
  <conditionalFormatting sqref="G411">
    <cfRule type="containsBlanks" dxfId="258" priority="225">
      <formula>LEN(TRIM(G411))=0</formula>
    </cfRule>
  </conditionalFormatting>
  <conditionalFormatting sqref="G411">
    <cfRule type="containsBlanks" dxfId="257" priority="224">
      <formula>LEN(TRIM(G411))=0</formula>
    </cfRule>
  </conditionalFormatting>
  <conditionalFormatting sqref="G411">
    <cfRule type="containsBlanks" dxfId="256" priority="223">
      <formula>LEN(TRIM(G411))=0</formula>
    </cfRule>
  </conditionalFormatting>
  <conditionalFormatting sqref="G411">
    <cfRule type="containsBlanks" dxfId="255" priority="222">
      <formula>LEN(TRIM(G411))=0</formula>
    </cfRule>
  </conditionalFormatting>
  <conditionalFormatting sqref="G411">
    <cfRule type="containsBlanks" dxfId="254" priority="221">
      <formula>LEN(TRIM(G411))=0</formula>
    </cfRule>
  </conditionalFormatting>
  <conditionalFormatting sqref="G411">
    <cfRule type="containsBlanks" dxfId="253" priority="220">
      <formula>LEN(TRIM(G411))=0</formula>
    </cfRule>
  </conditionalFormatting>
  <conditionalFormatting sqref="G411">
    <cfRule type="containsBlanks" dxfId="252" priority="219">
      <formula>LEN(TRIM(G411))=0</formula>
    </cfRule>
  </conditionalFormatting>
  <conditionalFormatting sqref="G411">
    <cfRule type="containsBlanks" dxfId="251" priority="218">
      <formula>LEN(TRIM(G411))=0</formula>
    </cfRule>
  </conditionalFormatting>
  <conditionalFormatting sqref="G411">
    <cfRule type="containsBlanks" dxfId="250" priority="217">
      <formula>LEN(TRIM(G411))=0</formula>
    </cfRule>
  </conditionalFormatting>
  <conditionalFormatting sqref="G411">
    <cfRule type="containsBlanks" dxfId="249" priority="216">
      <formula>LEN(TRIM(G411))=0</formula>
    </cfRule>
  </conditionalFormatting>
  <conditionalFormatting sqref="G411">
    <cfRule type="containsBlanks" dxfId="248" priority="215">
      <formula>LEN(TRIM(G411))=0</formula>
    </cfRule>
  </conditionalFormatting>
  <conditionalFormatting sqref="G411">
    <cfRule type="containsBlanks" dxfId="247" priority="214">
      <formula>LEN(TRIM(G411))=0</formula>
    </cfRule>
  </conditionalFormatting>
  <conditionalFormatting sqref="G411">
    <cfRule type="containsBlanks" dxfId="246" priority="213">
      <formula>LEN(TRIM(G411))=0</formula>
    </cfRule>
  </conditionalFormatting>
  <conditionalFormatting sqref="G411">
    <cfRule type="containsBlanks" dxfId="245" priority="212">
      <formula>LEN(TRIM(G411))=0</formula>
    </cfRule>
  </conditionalFormatting>
  <conditionalFormatting sqref="G411">
    <cfRule type="containsBlanks" dxfId="244" priority="211">
      <formula>LEN(TRIM(G411))=0</formula>
    </cfRule>
  </conditionalFormatting>
  <conditionalFormatting sqref="G411">
    <cfRule type="containsBlanks" dxfId="243" priority="210">
      <formula>LEN(TRIM(G411))=0</formula>
    </cfRule>
  </conditionalFormatting>
  <conditionalFormatting sqref="G411">
    <cfRule type="containsBlanks" dxfId="242" priority="209">
      <formula>LEN(TRIM(G411))=0</formula>
    </cfRule>
  </conditionalFormatting>
  <conditionalFormatting sqref="G411">
    <cfRule type="containsBlanks" dxfId="241" priority="208">
      <formula>LEN(TRIM(G411))=0</formula>
    </cfRule>
  </conditionalFormatting>
  <conditionalFormatting sqref="G411">
    <cfRule type="containsBlanks" dxfId="240" priority="207">
      <formula>LEN(TRIM(G411))=0</formula>
    </cfRule>
  </conditionalFormatting>
  <conditionalFormatting sqref="G411">
    <cfRule type="containsBlanks" dxfId="239" priority="206">
      <formula>LEN(TRIM(G411))=0</formula>
    </cfRule>
  </conditionalFormatting>
  <conditionalFormatting sqref="E411">
    <cfRule type="containsBlanks" dxfId="238" priority="205">
      <formula>LEN(TRIM(E411))=0</formula>
    </cfRule>
  </conditionalFormatting>
  <conditionalFormatting sqref="E411">
    <cfRule type="containsBlanks" dxfId="237" priority="204">
      <formula>LEN(TRIM(E411))=0</formula>
    </cfRule>
  </conditionalFormatting>
  <conditionalFormatting sqref="E411">
    <cfRule type="containsBlanks" dxfId="236" priority="203">
      <formula>LEN(TRIM(E411))=0</formula>
    </cfRule>
  </conditionalFormatting>
  <conditionalFormatting sqref="E411">
    <cfRule type="containsBlanks" dxfId="235" priority="202">
      <formula>LEN(TRIM(E411))=0</formula>
    </cfRule>
  </conditionalFormatting>
  <conditionalFormatting sqref="E411">
    <cfRule type="containsBlanks" dxfId="234" priority="201">
      <formula>LEN(TRIM(E411))=0</formula>
    </cfRule>
  </conditionalFormatting>
  <conditionalFormatting sqref="E411">
    <cfRule type="containsBlanks" dxfId="233" priority="200">
      <formula>LEN(TRIM(E411))=0</formula>
    </cfRule>
  </conditionalFormatting>
  <conditionalFormatting sqref="E411">
    <cfRule type="containsBlanks" dxfId="232" priority="199">
      <formula>LEN(TRIM(E411))=0</formula>
    </cfRule>
  </conditionalFormatting>
  <conditionalFormatting sqref="E411">
    <cfRule type="containsBlanks" dxfId="231" priority="198">
      <formula>LEN(TRIM(E411))=0</formula>
    </cfRule>
  </conditionalFormatting>
  <conditionalFormatting sqref="E411">
    <cfRule type="containsBlanks" dxfId="230" priority="197">
      <formula>LEN(TRIM(E411))=0</formula>
    </cfRule>
  </conditionalFormatting>
  <conditionalFormatting sqref="E411">
    <cfRule type="containsBlanks" dxfId="229" priority="196">
      <formula>LEN(TRIM(E411))=0</formula>
    </cfRule>
  </conditionalFormatting>
  <conditionalFormatting sqref="E411">
    <cfRule type="containsBlanks" dxfId="228" priority="195">
      <formula>LEN(TRIM(E411))=0</formula>
    </cfRule>
  </conditionalFormatting>
  <conditionalFormatting sqref="E411">
    <cfRule type="containsBlanks" dxfId="227" priority="194">
      <formula>LEN(TRIM(E411))=0</formula>
    </cfRule>
  </conditionalFormatting>
  <conditionalFormatting sqref="E411">
    <cfRule type="containsBlanks" dxfId="226" priority="193">
      <formula>LEN(TRIM(E411))=0</formula>
    </cfRule>
  </conditionalFormatting>
  <conditionalFormatting sqref="E411">
    <cfRule type="containsBlanks" dxfId="225" priority="192">
      <formula>LEN(TRIM(E411))=0</formula>
    </cfRule>
  </conditionalFormatting>
  <conditionalFormatting sqref="E411">
    <cfRule type="containsBlanks" dxfId="224" priority="191">
      <formula>LEN(TRIM(E411))=0</formula>
    </cfRule>
  </conditionalFormatting>
  <conditionalFormatting sqref="E411">
    <cfRule type="containsBlanks" dxfId="223" priority="190">
      <formula>LEN(TRIM(E411))=0</formula>
    </cfRule>
  </conditionalFormatting>
  <conditionalFormatting sqref="E411">
    <cfRule type="containsBlanks" dxfId="222" priority="189">
      <formula>LEN(TRIM(E411))=0</formula>
    </cfRule>
  </conditionalFormatting>
  <conditionalFormatting sqref="E411">
    <cfRule type="containsBlanks" dxfId="221" priority="188">
      <formula>LEN(TRIM(E411))=0</formula>
    </cfRule>
  </conditionalFormatting>
  <conditionalFormatting sqref="E411">
    <cfRule type="containsBlanks" dxfId="220" priority="187">
      <formula>LEN(TRIM(E411))=0</formula>
    </cfRule>
  </conditionalFormatting>
  <conditionalFormatting sqref="E411">
    <cfRule type="containsBlanks" dxfId="219" priority="186">
      <formula>LEN(TRIM(E411))=0</formula>
    </cfRule>
  </conditionalFormatting>
  <conditionalFormatting sqref="E414">
    <cfRule type="containsBlanks" dxfId="218" priority="185">
      <formula>LEN(TRIM(E414))=0</formula>
    </cfRule>
  </conditionalFormatting>
  <conditionalFormatting sqref="E414">
    <cfRule type="containsBlanks" dxfId="217" priority="184">
      <formula>LEN(TRIM(E414))=0</formula>
    </cfRule>
  </conditionalFormatting>
  <conditionalFormatting sqref="E414">
    <cfRule type="containsBlanks" dxfId="216" priority="183">
      <formula>LEN(TRIM(E414))=0</formula>
    </cfRule>
  </conditionalFormatting>
  <conditionalFormatting sqref="E414">
    <cfRule type="containsBlanks" dxfId="215" priority="182">
      <formula>LEN(TRIM(E414))=0</formula>
    </cfRule>
  </conditionalFormatting>
  <conditionalFormatting sqref="E414">
    <cfRule type="containsBlanks" dxfId="214" priority="181">
      <formula>LEN(TRIM(E414))=0</formula>
    </cfRule>
  </conditionalFormatting>
  <conditionalFormatting sqref="E414">
    <cfRule type="containsBlanks" dxfId="213" priority="180">
      <formula>LEN(TRIM(E414))=0</formula>
    </cfRule>
  </conditionalFormatting>
  <conditionalFormatting sqref="E414">
    <cfRule type="containsBlanks" dxfId="212" priority="179">
      <formula>LEN(TRIM(E414))=0</formula>
    </cfRule>
  </conditionalFormatting>
  <conditionalFormatting sqref="E414">
    <cfRule type="containsBlanks" dxfId="211" priority="178">
      <formula>LEN(TRIM(E414))=0</formula>
    </cfRule>
  </conditionalFormatting>
  <conditionalFormatting sqref="E414">
    <cfRule type="containsBlanks" dxfId="210" priority="177">
      <formula>LEN(TRIM(E414))=0</formula>
    </cfRule>
  </conditionalFormatting>
  <conditionalFormatting sqref="E414">
    <cfRule type="containsBlanks" dxfId="209" priority="176">
      <formula>LEN(TRIM(E414))=0</formula>
    </cfRule>
  </conditionalFormatting>
  <conditionalFormatting sqref="E414">
    <cfRule type="containsBlanks" dxfId="208" priority="175">
      <formula>LEN(TRIM(E414))=0</formula>
    </cfRule>
  </conditionalFormatting>
  <conditionalFormatting sqref="E414">
    <cfRule type="containsBlanks" dxfId="207" priority="174">
      <formula>LEN(TRIM(E414))=0</formula>
    </cfRule>
  </conditionalFormatting>
  <conditionalFormatting sqref="E414">
    <cfRule type="containsBlanks" dxfId="206" priority="173">
      <formula>LEN(TRIM(E414))=0</formula>
    </cfRule>
  </conditionalFormatting>
  <conditionalFormatting sqref="E414">
    <cfRule type="containsBlanks" dxfId="205" priority="172">
      <formula>LEN(TRIM(E414))=0</formula>
    </cfRule>
  </conditionalFormatting>
  <conditionalFormatting sqref="E414">
    <cfRule type="containsBlanks" dxfId="204" priority="171">
      <formula>LEN(TRIM(E414))=0</formula>
    </cfRule>
  </conditionalFormatting>
  <conditionalFormatting sqref="E414">
    <cfRule type="containsBlanks" dxfId="203" priority="170">
      <formula>LEN(TRIM(E414))=0</formula>
    </cfRule>
  </conditionalFormatting>
  <conditionalFormatting sqref="E414">
    <cfRule type="containsBlanks" dxfId="202" priority="169">
      <formula>LEN(TRIM(E414))=0</formula>
    </cfRule>
  </conditionalFormatting>
  <conditionalFormatting sqref="E414">
    <cfRule type="containsBlanks" dxfId="201" priority="168">
      <formula>LEN(TRIM(E414))=0</formula>
    </cfRule>
  </conditionalFormatting>
  <conditionalFormatting sqref="E414">
    <cfRule type="containsBlanks" dxfId="200" priority="167">
      <formula>LEN(TRIM(E414))=0</formula>
    </cfRule>
  </conditionalFormatting>
  <conditionalFormatting sqref="E414">
    <cfRule type="containsBlanks" dxfId="199" priority="166">
      <formula>LEN(TRIM(E414))=0</formula>
    </cfRule>
  </conditionalFormatting>
  <conditionalFormatting sqref="E414">
    <cfRule type="containsBlanks" dxfId="198" priority="165">
      <formula>LEN(TRIM(E414))=0</formula>
    </cfRule>
  </conditionalFormatting>
  <conditionalFormatting sqref="G414">
    <cfRule type="containsBlanks" dxfId="197" priority="164">
      <formula>LEN(TRIM(G414))=0</formula>
    </cfRule>
  </conditionalFormatting>
  <conditionalFormatting sqref="G414">
    <cfRule type="containsBlanks" dxfId="196" priority="163">
      <formula>LEN(TRIM(G414))=0</formula>
    </cfRule>
  </conditionalFormatting>
  <conditionalFormatting sqref="G414">
    <cfRule type="containsBlanks" dxfId="195" priority="162">
      <formula>LEN(TRIM(G414))=0</formula>
    </cfRule>
  </conditionalFormatting>
  <conditionalFormatting sqref="G414">
    <cfRule type="containsBlanks" dxfId="194" priority="161">
      <formula>LEN(TRIM(G414))=0</formula>
    </cfRule>
  </conditionalFormatting>
  <conditionalFormatting sqref="G414">
    <cfRule type="containsBlanks" dxfId="193" priority="160">
      <formula>LEN(TRIM(G414))=0</formula>
    </cfRule>
  </conditionalFormatting>
  <conditionalFormatting sqref="G414">
    <cfRule type="containsBlanks" dxfId="192" priority="159">
      <formula>LEN(TRIM(G414))=0</formula>
    </cfRule>
  </conditionalFormatting>
  <conditionalFormatting sqref="G414">
    <cfRule type="containsBlanks" dxfId="191" priority="158">
      <formula>LEN(TRIM(G414))=0</formula>
    </cfRule>
  </conditionalFormatting>
  <conditionalFormatting sqref="G414">
    <cfRule type="containsBlanks" dxfId="190" priority="157">
      <formula>LEN(TRIM(G414))=0</formula>
    </cfRule>
  </conditionalFormatting>
  <conditionalFormatting sqref="G414">
    <cfRule type="containsBlanks" dxfId="189" priority="156">
      <formula>LEN(TRIM(G414))=0</formula>
    </cfRule>
  </conditionalFormatting>
  <conditionalFormatting sqref="G414">
    <cfRule type="containsBlanks" dxfId="188" priority="155">
      <formula>LEN(TRIM(G414))=0</formula>
    </cfRule>
  </conditionalFormatting>
  <conditionalFormatting sqref="G414">
    <cfRule type="containsBlanks" dxfId="187" priority="154">
      <formula>LEN(TRIM(G414))=0</formula>
    </cfRule>
  </conditionalFormatting>
  <conditionalFormatting sqref="G414">
    <cfRule type="containsBlanks" dxfId="186" priority="153">
      <formula>LEN(TRIM(G414))=0</formula>
    </cfRule>
  </conditionalFormatting>
  <conditionalFormatting sqref="G414">
    <cfRule type="containsBlanks" dxfId="185" priority="152">
      <formula>LEN(TRIM(G414))=0</formula>
    </cfRule>
  </conditionalFormatting>
  <conditionalFormatting sqref="G414">
    <cfRule type="containsBlanks" dxfId="184" priority="151">
      <formula>LEN(TRIM(G414))=0</formula>
    </cfRule>
  </conditionalFormatting>
  <conditionalFormatting sqref="G414">
    <cfRule type="containsBlanks" dxfId="183" priority="150">
      <formula>LEN(TRIM(G414))=0</formula>
    </cfRule>
  </conditionalFormatting>
  <conditionalFormatting sqref="G414">
    <cfRule type="containsBlanks" dxfId="182" priority="149">
      <formula>LEN(TRIM(G414))=0</formula>
    </cfRule>
  </conditionalFormatting>
  <conditionalFormatting sqref="G414">
    <cfRule type="containsBlanks" dxfId="181" priority="148">
      <formula>LEN(TRIM(G414))=0</formula>
    </cfRule>
  </conditionalFormatting>
  <conditionalFormatting sqref="G414">
    <cfRule type="containsBlanks" dxfId="180" priority="147">
      <formula>LEN(TRIM(G414))=0</formula>
    </cfRule>
  </conditionalFormatting>
  <conditionalFormatting sqref="G414">
    <cfRule type="containsBlanks" dxfId="179" priority="146">
      <formula>LEN(TRIM(G414))=0</formula>
    </cfRule>
  </conditionalFormatting>
  <conditionalFormatting sqref="G414">
    <cfRule type="containsBlanks" dxfId="178" priority="145">
      <formula>LEN(TRIM(G414))=0</formula>
    </cfRule>
  </conditionalFormatting>
  <conditionalFormatting sqref="G414">
    <cfRule type="containsBlanks" dxfId="177" priority="144">
      <formula>LEN(TRIM(G414))=0</formula>
    </cfRule>
  </conditionalFormatting>
  <conditionalFormatting sqref="M414">
    <cfRule type="containsBlanks" dxfId="176" priority="143">
      <formula>LEN(TRIM(M414))=0</formula>
    </cfRule>
  </conditionalFormatting>
  <conditionalFormatting sqref="M414">
    <cfRule type="containsBlanks" dxfId="175" priority="142">
      <formula>LEN(TRIM(M414))=0</formula>
    </cfRule>
  </conditionalFormatting>
  <conditionalFormatting sqref="M414">
    <cfRule type="containsBlanks" dxfId="174" priority="141">
      <formula>LEN(TRIM(M414))=0</formula>
    </cfRule>
  </conditionalFormatting>
  <conditionalFormatting sqref="M414">
    <cfRule type="containsBlanks" dxfId="173" priority="140">
      <formula>LEN(TRIM(M414))=0</formula>
    </cfRule>
  </conditionalFormatting>
  <conditionalFormatting sqref="M414">
    <cfRule type="containsBlanks" dxfId="172" priority="139">
      <formula>LEN(TRIM(M414))=0</formula>
    </cfRule>
  </conditionalFormatting>
  <conditionalFormatting sqref="M414">
    <cfRule type="containsBlanks" dxfId="171" priority="138">
      <formula>LEN(TRIM(M414))=0</formula>
    </cfRule>
  </conditionalFormatting>
  <conditionalFormatting sqref="M414">
    <cfRule type="containsBlanks" dxfId="170" priority="137">
      <formula>LEN(TRIM(M414))=0</formula>
    </cfRule>
  </conditionalFormatting>
  <conditionalFormatting sqref="M414">
    <cfRule type="containsBlanks" dxfId="169" priority="136">
      <formula>LEN(TRIM(M414))=0</formula>
    </cfRule>
  </conditionalFormatting>
  <conditionalFormatting sqref="M414">
    <cfRule type="containsBlanks" dxfId="168" priority="135">
      <formula>LEN(TRIM(M414))=0</formula>
    </cfRule>
  </conditionalFormatting>
  <conditionalFormatting sqref="M414">
    <cfRule type="containsBlanks" dxfId="167" priority="134">
      <formula>LEN(TRIM(M414))=0</formula>
    </cfRule>
  </conditionalFormatting>
  <conditionalFormatting sqref="M414">
    <cfRule type="containsBlanks" dxfId="166" priority="133">
      <formula>LEN(TRIM(M414))=0</formula>
    </cfRule>
  </conditionalFormatting>
  <conditionalFormatting sqref="M414">
    <cfRule type="containsBlanks" dxfId="165" priority="132">
      <formula>LEN(TRIM(M414))=0</formula>
    </cfRule>
  </conditionalFormatting>
  <conditionalFormatting sqref="M414">
    <cfRule type="containsBlanks" dxfId="164" priority="131">
      <formula>LEN(TRIM(M414))=0</formula>
    </cfRule>
  </conditionalFormatting>
  <conditionalFormatting sqref="M414">
    <cfRule type="containsBlanks" dxfId="163" priority="130">
      <formula>LEN(TRIM(M414))=0</formula>
    </cfRule>
  </conditionalFormatting>
  <conditionalFormatting sqref="M414">
    <cfRule type="containsBlanks" dxfId="162" priority="129">
      <formula>LEN(TRIM(M414))=0</formula>
    </cfRule>
  </conditionalFormatting>
  <conditionalFormatting sqref="M414">
    <cfRule type="containsBlanks" dxfId="161" priority="128">
      <formula>LEN(TRIM(M414))=0</formula>
    </cfRule>
  </conditionalFormatting>
  <conditionalFormatting sqref="M414">
    <cfRule type="containsBlanks" dxfId="160" priority="127">
      <formula>LEN(TRIM(M414))=0</formula>
    </cfRule>
  </conditionalFormatting>
  <conditionalFormatting sqref="M414">
    <cfRule type="containsBlanks" dxfId="159" priority="126">
      <formula>LEN(TRIM(M414))=0</formula>
    </cfRule>
  </conditionalFormatting>
  <conditionalFormatting sqref="M414">
    <cfRule type="containsBlanks" dxfId="158" priority="125">
      <formula>LEN(TRIM(M414))=0</formula>
    </cfRule>
  </conditionalFormatting>
  <conditionalFormatting sqref="M414">
    <cfRule type="containsBlanks" dxfId="157" priority="124">
      <formula>LEN(TRIM(M414))=0</formula>
    </cfRule>
  </conditionalFormatting>
  <conditionalFormatting sqref="M414">
    <cfRule type="containsBlanks" dxfId="156" priority="123">
      <formula>LEN(TRIM(M414))=0</formula>
    </cfRule>
  </conditionalFormatting>
  <conditionalFormatting sqref="O414">
    <cfRule type="containsBlanks" dxfId="155" priority="122">
      <formula>LEN(TRIM(O414))=0</formula>
    </cfRule>
  </conditionalFormatting>
  <conditionalFormatting sqref="O414">
    <cfRule type="containsBlanks" dxfId="154" priority="121">
      <formula>LEN(TRIM(O414))=0</formula>
    </cfRule>
  </conditionalFormatting>
  <conditionalFormatting sqref="O414">
    <cfRule type="containsBlanks" dxfId="153" priority="120">
      <formula>LEN(TRIM(O414))=0</formula>
    </cfRule>
  </conditionalFormatting>
  <conditionalFormatting sqref="O414">
    <cfRule type="containsBlanks" dxfId="152" priority="119">
      <formula>LEN(TRIM(O414))=0</formula>
    </cfRule>
  </conditionalFormatting>
  <conditionalFormatting sqref="O414">
    <cfRule type="containsBlanks" dxfId="151" priority="118">
      <formula>LEN(TRIM(O414))=0</formula>
    </cfRule>
  </conditionalFormatting>
  <conditionalFormatting sqref="O414">
    <cfRule type="containsBlanks" dxfId="150" priority="117">
      <formula>LEN(TRIM(O414))=0</formula>
    </cfRule>
  </conditionalFormatting>
  <conditionalFormatting sqref="O414">
    <cfRule type="containsBlanks" dxfId="149" priority="116">
      <formula>LEN(TRIM(O414))=0</formula>
    </cfRule>
  </conditionalFormatting>
  <conditionalFormatting sqref="O414">
    <cfRule type="containsBlanks" dxfId="148" priority="115">
      <formula>LEN(TRIM(O414))=0</formula>
    </cfRule>
  </conditionalFormatting>
  <conditionalFormatting sqref="O414">
    <cfRule type="containsBlanks" dxfId="147" priority="114">
      <formula>LEN(TRIM(O414))=0</formula>
    </cfRule>
  </conditionalFormatting>
  <conditionalFormatting sqref="O414">
    <cfRule type="containsBlanks" dxfId="146" priority="113">
      <formula>LEN(TRIM(O414))=0</formula>
    </cfRule>
  </conditionalFormatting>
  <conditionalFormatting sqref="O414">
    <cfRule type="containsBlanks" dxfId="145" priority="112">
      <formula>LEN(TRIM(O414))=0</formula>
    </cfRule>
  </conditionalFormatting>
  <conditionalFormatting sqref="O414">
    <cfRule type="containsBlanks" dxfId="144" priority="111">
      <formula>LEN(TRIM(O414))=0</formula>
    </cfRule>
  </conditionalFormatting>
  <conditionalFormatting sqref="O414">
    <cfRule type="containsBlanks" dxfId="143" priority="110">
      <formula>LEN(TRIM(O414))=0</formula>
    </cfRule>
  </conditionalFormatting>
  <conditionalFormatting sqref="O414">
    <cfRule type="containsBlanks" dxfId="142" priority="109">
      <formula>LEN(TRIM(O414))=0</formula>
    </cfRule>
  </conditionalFormatting>
  <conditionalFormatting sqref="O414">
    <cfRule type="containsBlanks" dxfId="141" priority="108">
      <formula>LEN(TRIM(O414))=0</formula>
    </cfRule>
  </conditionalFormatting>
  <conditionalFormatting sqref="O414">
    <cfRule type="containsBlanks" dxfId="140" priority="107">
      <formula>LEN(TRIM(O414))=0</formula>
    </cfRule>
  </conditionalFormatting>
  <conditionalFormatting sqref="O414">
    <cfRule type="containsBlanks" dxfId="139" priority="106">
      <formula>LEN(TRIM(O414))=0</formula>
    </cfRule>
  </conditionalFormatting>
  <conditionalFormatting sqref="O414">
    <cfRule type="containsBlanks" dxfId="138" priority="105">
      <formula>LEN(TRIM(O414))=0</formula>
    </cfRule>
  </conditionalFormatting>
  <conditionalFormatting sqref="O414">
    <cfRule type="containsBlanks" dxfId="137" priority="104">
      <formula>LEN(TRIM(O414))=0</formula>
    </cfRule>
  </conditionalFormatting>
  <conditionalFormatting sqref="O414">
    <cfRule type="containsBlanks" dxfId="136" priority="103">
      <formula>LEN(TRIM(O414))=0</formula>
    </cfRule>
  </conditionalFormatting>
  <conditionalFormatting sqref="O414">
    <cfRule type="containsBlanks" dxfId="135" priority="102">
      <formula>LEN(TRIM(O414))=0</formula>
    </cfRule>
  </conditionalFormatting>
  <conditionalFormatting sqref="O420">
    <cfRule type="containsBlanks" dxfId="134" priority="101">
      <formula>LEN(TRIM(O420))=0</formula>
    </cfRule>
  </conditionalFormatting>
  <conditionalFormatting sqref="O420">
    <cfRule type="containsBlanks" dxfId="133" priority="100">
      <formula>LEN(TRIM(O420))=0</formula>
    </cfRule>
  </conditionalFormatting>
  <conditionalFormatting sqref="O420">
    <cfRule type="containsBlanks" dxfId="132" priority="99">
      <formula>LEN(TRIM(O420))=0</formula>
    </cfRule>
  </conditionalFormatting>
  <conditionalFormatting sqref="O420">
    <cfRule type="containsBlanks" dxfId="131" priority="98">
      <formula>LEN(TRIM(O420))=0</formula>
    </cfRule>
  </conditionalFormatting>
  <conditionalFormatting sqref="O420">
    <cfRule type="containsBlanks" dxfId="130" priority="97">
      <formula>LEN(TRIM(O420))=0</formula>
    </cfRule>
  </conditionalFormatting>
  <conditionalFormatting sqref="O420">
    <cfRule type="containsBlanks" dxfId="129" priority="96">
      <formula>LEN(TRIM(O420))=0</formula>
    </cfRule>
  </conditionalFormatting>
  <conditionalFormatting sqref="O420">
    <cfRule type="containsBlanks" dxfId="128" priority="95">
      <formula>LEN(TRIM(O420))=0</formula>
    </cfRule>
  </conditionalFormatting>
  <conditionalFormatting sqref="O420">
    <cfRule type="containsBlanks" dxfId="127" priority="94">
      <formula>LEN(TRIM(O420))=0</formula>
    </cfRule>
  </conditionalFormatting>
  <conditionalFormatting sqref="O420">
    <cfRule type="containsBlanks" dxfId="126" priority="93">
      <formula>LEN(TRIM(O420))=0</formula>
    </cfRule>
  </conditionalFormatting>
  <conditionalFormatting sqref="O420">
    <cfRule type="containsBlanks" dxfId="125" priority="92">
      <formula>LEN(TRIM(O420))=0</formula>
    </cfRule>
  </conditionalFormatting>
  <conditionalFormatting sqref="O420">
    <cfRule type="containsBlanks" dxfId="124" priority="91">
      <formula>LEN(TRIM(O420))=0</formula>
    </cfRule>
  </conditionalFormatting>
  <conditionalFormatting sqref="O420">
    <cfRule type="containsBlanks" dxfId="123" priority="90">
      <formula>LEN(TRIM(O420))=0</formula>
    </cfRule>
  </conditionalFormatting>
  <conditionalFormatting sqref="O420">
    <cfRule type="containsBlanks" dxfId="122" priority="89">
      <formula>LEN(TRIM(O420))=0</formula>
    </cfRule>
  </conditionalFormatting>
  <conditionalFormatting sqref="O420">
    <cfRule type="containsBlanks" dxfId="121" priority="88">
      <formula>LEN(TRIM(O420))=0</formula>
    </cfRule>
  </conditionalFormatting>
  <conditionalFormatting sqref="O420">
    <cfRule type="containsBlanks" dxfId="120" priority="87">
      <formula>LEN(TRIM(O420))=0</formula>
    </cfRule>
  </conditionalFormatting>
  <conditionalFormatting sqref="O420">
    <cfRule type="containsBlanks" dxfId="119" priority="86">
      <formula>LEN(TRIM(O420))=0</formula>
    </cfRule>
  </conditionalFormatting>
  <conditionalFormatting sqref="O420">
    <cfRule type="containsBlanks" dxfId="118" priority="85">
      <formula>LEN(TRIM(O420))=0</formula>
    </cfRule>
  </conditionalFormatting>
  <conditionalFormatting sqref="O420">
    <cfRule type="containsBlanks" dxfId="117" priority="84">
      <formula>LEN(TRIM(O420))=0</formula>
    </cfRule>
  </conditionalFormatting>
  <conditionalFormatting sqref="O420">
    <cfRule type="containsBlanks" dxfId="116" priority="83">
      <formula>LEN(TRIM(O420))=0</formula>
    </cfRule>
  </conditionalFormatting>
  <conditionalFormatting sqref="O420">
    <cfRule type="containsBlanks" dxfId="115" priority="82">
      <formula>LEN(TRIM(O420))=0</formula>
    </cfRule>
  </conditionalFormatting>
  <conditionalFormatting sqref="O420">
    <cfRule type="containsBlanks" dxfId="114" priority="81">
      <formula>LEN(TRIM(O420))=0</formula>
    </cfRule>
  </conditionalFormatting>
  <conditionalFormatting sqref="O420">
    <cfRule type="containsBlanks" dxfId="113" priority="80">
      <formula>LEN(TRIM(O420))=0</formula>
    </cfRule>
  </conditionalFormatting>
  <conditionalFormatting sqref="M420">
    <cfRule type="containsBlanks" dxfId="112" priority="79">
      <formula>LEN(TRIM(M420))=0</formula>
    </cfRule>
  </conditionalFormatting>
  <conditionalFormatting sqref="M420">
    <cfRule type="containsBlanks" dxfId="111" priority="78">
      <formula>LEN(TRIM(M420))=0</formula>
    </cfRule>
  </conditionalFormatting>
  <conditionalFormatting sqref="M420">
    <cfRule type="containsBlanks" dxfId="110" priority="77">
      <formula>LEN(TRIM(M420))=0</formula>
    </cfRule>
  </conditionalFormatting>
  <conditionalFormatting sqref="M420">
    <cfRule type="containsBlanks" dxfId="109" priority="76">
      <formula>LEN(TRIM(M420))=0</formula>
    </cfRule>
  </conditionalFormatting>
  <conditionalFormatting sqref="M420">
    <cfRule type="containsBlanks" dxfId="108" priority="75">
      <formula>LEN(TRIM(M420))=0</formula>
    </cfRule>
  </conditionalFormatting>
  <conditionalFormatting sqref="M420">
    <cfRule type="containsBlanks" dxfId="107" priority="74">
      <formula>LEN(TRIM(M420))=0</formula>
    </cfRule>
  </conditionalFormatting>
  <conditionalFormatting sqref="M420">
    <cfRule type="containsBlanks" dxfId="106" priority="73">
      <formula>LEN(TRIM(M420))=0</formula>
    </cfRule>
  </conditionalFormatting>
  <conditionalFormatting sqref="M420">
    <cfRule type="containsBlanks" dxfId="105" priority="72">
      <formula>LEN(TRIM(M420))=0</formula>
    </cfRule>
  </conditionalFormatting>
  <conditionalFormatting sqref="M420">
    <cfRule type="containsBlanks" dxfId="104" priority="71">
      <formula>LEN(TRIM(M420))=0</formula>
    </cfRule>
  </conditionalFormatting>
  <conditionalFormatting sqref="M420">
    <cfRule type="containsBlanks" dxfId="103" priority="70">
      <formula>LEN(TRIM(M420))=0</formula>
    </cfRule>
  </conditionalFormatting>
  <conditionalFormatting sqref="M420">
    <cfRule type="containsBlanks" dxfId="102" priority="69">
      <formula>LEN(TRIM(M420))=0</formula>
    </cfRule>
  </conditionalFormatting>
  <conditionalFormatting sqref="M420">
    <cfRule type="containsBlanks" dxfId="101" priority="68">
      <formula>LEN(TRIM(M420))=0</formula>
    </cfRule>
  </conditionalFormatting>
  <conditionalFormatting sqref="M420">
    <cfRule type="containsBlanks" dxfId="100" priority="67">
      <formula>LEN(TRIM(M420))=0</formula>
    </cfRule>
  </conditionalFormatting>
  <conditionalFormatting sqref="M420">
    <cfRule type="containsBlanks" dxfId="99" priority="66">
      <formula>LEN(TRIM(M420))=0</formula>
    </cfRule>
  </conditionalFormatting>
  <conditionalFormatting sqref="M420">
    <cfRule type="containsBlanks" dxfId="98" priority="65">
      <formula>LEN(TRIM(M420))=0</formula>
    </cfRule>
  </conditionalFormatting>
  <conditionalFormatting sqref="M420">
    <cfRule type="containsBlanks" dxfId="97" priority="64">
      <formula>LEN(TRIM(M420))=0</formula>
    </cfRule>
  </conditionalFormatting>
  <conditionalFormatting sqref="M420">
    <cfRule type="containsBlanks" dxfId="96" priority="63">
      <formula>LEN(TRIM(M420))=0</formula>
    </cfRule>
  </conditionalFormatting>
  <conditionalFormatting sqref="M420">
    <cfRule type="containsBlanks" dxfId="95" priority="62">
      <formula>LEN(TRIM(M420))=0</formula>
    </cfRule>
  </conditionalFormatting>
  <conditionalFormatting sqref="M420">
    <cfRule type="containsBlanks" dxfId="94" priority="61">
      <formula>LEN(TRIM(M420))=0</formula>
    </cfRule>
  </conditionalFormatting>
  <conditionalFormatting sqref="M420">
    <cfRule type="containsBlanks" dxfId="93" priority="60">
      <formula>LEN(TRIM(M420))=0</formula>
    </cfRule>
  </conditionalFormatting>
  <conditionalFormatting sqref="M420">
    <cfRule type="containsBlanks" dxfId="92" priority="59">
      <formula>LEN(TRIM(M420))=0</formula>
    </cfRule>
  </conditionalFormatting>
  <conditionalFormatting sqref="M420">
    <cfRule type="containsBlanks" dxfId="91" priority="58">
      <formula>LEN(TRIM(M420))=0</formula>
    </cfRule>
  </conditionalFormatting>
  <conditionalFormatting sqref="M420">
    <cfRule type="containsBlanks" dxfId="90" priority="57">
      <formula>LEN(TRIM(M420))=0</formula>
    </cfRule>
  </conditionalFormatting>
  <conditionalFormatting sqref="G420">
    <cfRule type="containsBlanks" dxfId="89" priority="56">
      <formula>LEN(TRIM(G420))=0</formula>
    </cfRule>
  </conditionalFormatting>
  <conditionalFormatting sqref="G420">
    <cfRule type="containsBlanks" dxfId="88" priority="55">
      <formula>LEN(TRIM(G420))=0</formula>
    </cfRule>
  </conditionalFormatting>
  <conditionalFormatting sqref="G420">
    <cfRule type="containsBlanks" dxfId="87" priority="54">
      <formula>LEN(TRIM(G420))=0</formula>
    </cfRule>
  </conditionalFormatting>
  <conditionalFormatting sqref="G420">
    <cfRule type="containsBlanks" dxfId="86" priority="53">
      <formula>LEN(TRIM(G420))=0</formula>
    </cfRule>
  </conditionalFormatting>
  <conditionalFormatting sqref="G420">
    <cfRule type="containsBlanks" dxfId="85" priority="52">
      <formula>LEN(TRIM(G420))=0</formula>
    </cfRule>
  </conditionalFormatting>
  <conditionalFormatting sqref="G420">
    <cfRule type="containsBlanks" dxfId="84" priority="51">
      <formula>LEN(TRIM(G420))=0</formula>
    </cfRule>
  </conditionalFormatting>
  <conditionalFormatting sqref="G420">
    <cfRule type="containsBlanks" dxfId="83" priority="50">
      <formula>LEN(TRIM(G420))=0</formula>
    </cfRule>
  </conditionalFormatting>
  <conditionalFormatting sqref="G420">
    <cfRule type="containsBlanks" dxfId="82" priority="49">
      <formula>LEN(TRIM(G420))=0</formula>
    </cfRule>
  </conditionalFormatting>
  <conditionalFormatting sqref="G420">
    <cfRule type="containsBlanks" dxfId="81" priority="48">
      <formula>LEN(TRIM(G420))=0</formula>
    </cfRule>
  </conditionalFormatting>
  <conditionalFormatting sqref="G420">
    <cfRule type="containsBlanks" dxfId="80" priority="47">
      <formula>LEN(TRIM(G420))=0</formula>
    </cfRule>
  </conditionalFormatting>
  <conditionalFormatting sqref="G420">
    <cfRule type="containsBlanks" dxfId="79" priority="46">
      <formula>LEN(TRIM(G420))=0</formula>
    </cfRule>
  </conditionalFormatting>
  <conditionalFormatting sqref="G420">
    <cfRule type="containsBlanks" dxfId="78" priority="45">
      <formula>LEN(TRIM(G420))=0</formula>
    </cfRule>
  </conditionalFormatting>
  <conditionalFormatting sqref="G420">
    <cfRule type="containsBlanks" dxfId="77" priority="44">
      <formula>LEN(TRIM(G420))=0</formula>
    </cfRule>
  </conditionalFormatting>
  <conditionalFormatting sqref="G420">
    <cfRule type="containsBlanks" dxfId="76" priority="43">
      <formula>LEN(TRIM(G420))=0</formula>
    </cfRule>
  </conditionalFormatting>
  <conditionalFormatting sqref="G420">
    <cfRule type="containsBlanks" dxfId="75" priority="42">
      <formula>LEN(TRIM(G420))=0</formula>
    </cfRule>
  </conditionalFormatting>
  <conditionalFormatting sqref="G420">
    <cfRule type="containsBlanks" dxfId="74" priority="41">
      <formula>LEN(TRIM(G420))=0</formula>
    </cfRule>
  </conditionalFormatting>
  <conditionalFormatting sqref="G420">
    <cfRule type="containsBlanks" dxfId="73" priority="40">
      <formula>LEN(TRIM(G420))=0</formula>
    </cfRule>
  </conditionalFormatting>
  <conditionalFormatting sqref="G420">
    <cfRule type="containsBlanks" dxfId="72" priority="39">
      <formula>LEN(TRIM(G420))=0</formula>
    </cfRule>
  </conditionalFormatting>
  <conditionalFormatting sqref="G420">
    <cfRule type="containsBlanks" dxfId="71" priority="38">
      <formula>LEN(TRIM(G420))=0</formula>
    </cfRule>
  </conditionalFormatting>
  <conditionalFormatting sqref="G420">
    <cfRule type="containsBlanks" dxfId="70" priority="37">
      <formula>LEN(TRIM(G420))=0</formula>
    </cfRule>
  </conditionalFormatting>
  <conditionalFormatting sqref="G420">
    <cfRule type="containsBlanks" dxfId="69" priority="36">
      <formula>LEN(TRIM(G420))=0</formula>
    </cfRule>
  </conditionalFormatting>
  <conditionalFormatting sqref="G420">
    <cfRule type="containsBlanks" dxfId="68" priority="35">
      <formula>LEN(TRIM(G420))=0</formula>
    </cfRule>
  </conditionalFormatting>
  <conditionalFormatting sqref="G420">
    <cfRule type="containsBlanks" dxfId="67" priority="34">
      <formula>LEN(TRIM(G420))=0</formula>
    </cfRule>
  </conditionalFormatting>
  <conditionalFormatting sqref="E420">
    <cfRule type="containsBlanks" dxfId="66" priority="33">
      <formula>LEN(TRIM(E420))=0</formula>
    </cfRule>
  </conditionalFormatting>
  <conditionalFormatting sqref="E420">
    <cfRule type="containsBlanks" dxfId="65" priority="32">
      <formula>LEN(TRIM(E420))=0</formula>
    </cfRule>
  </conditionalFormatting>
  <conditionalFormatting sqref="E420">
    <cfRule type="containsBlanks" dxfId="64" priority="31">
      <formula>LEN(TRIM(E420))=0</formula>
    </cfRule>
  </conditionalFormatting>
  <conditionalFormatting sqref="E420">
    <cfRule type="containsBlanks" dxfId="63" priority="30">
      <formula>LEN(TRIM(E420))=0</formula>
    </cfRule>
  </conditionalFormatting>
  <conditionalFormatting sqref="E420">
    <cfRule type="containsBlanks" dxfId="62" priority="29">
      <formula>LEN(TRIM(E420))=0</formula>
    </cfRule>
  </conditionalFormatting>
  <conditionalFormatting sqref="E420">
    <cfRule type="containsBlanks" dxfId="61" priority="28">
      <formula>LEN(TRIM(E420))=0</formula>
    </cfRule>
  </conditionalFormatting>
  <conditionalFormatting sqref="E420">
    <cfRule type="containsBlanks" dxfId="60" priority="27">
      <formula>LEN(TRIM(E420))=0</formula>
    </cfRule>
  </conditionalFormatting>
  <conditionalFormatting sqref="E420">
    <cfRule type="containsBlanks" dxfId="59" priority="26">
      <formula>LEN(TRIM(E420))=0</formula>
    </cfRule>
  </conditionalFormatting>
  <conditionalFormatting sqref="E420">
    <cfRule type="containsBlanks" dxfId="58" priority="25">
      <formula>LEN(TRIM(E420))=0</formula>
    </cfRule>
  </conditionalFormatting>
  <conditionalFormatting sqref="E420">
    <cfRule type="containsBlanks" dxfId="57" priority="24">
      <formula>LEN(TRIM(E420))=0</formula>
    </cfRule>
  </conditionalFormatting>
  <conditionalFormatting sqref="E420">
    <cfRule type="containsBlanks" dxfId="56" priority="23">
      <formula>LEN(TRIM(E420))=0</formula>
    </cfRule>
  </conditionalFormatting>
  <conditionalFormatting sqref="E420">
    <cfRule type="containsBlanks" dxfId="55" priority="22">
      <formula>LEN(TRIM(E420))=0</formula>
    </cfRule>
  </conditionalFormatting>
  <conditionalFormatting sqref="E420">
    <cfRule type="containsBlanks" dxfId="54" priority="21">
      <formula>LEN(TRIM(E420))=0</formula>
    </cfRule>
  </conditionalFormatting>
  <conditionalFormatting sqref="E420">
    <cfRule type="containsBlanks" dxfId="53" priority="20">
      <formula>LEN(TRIM(E420))=0</formula>
    </cfRule>
  </conditionalFormatting>
  <conditionalFormatting sqref="E420">
    <cfRule type="containsBlanks" dxfId="52" priority="19">
      <formula>LEN(TRIM(E420))=0</formula>
    </cfRule>
  </conditionalFormatting>
  <conditionalFormatting sqref="E420">
    <cfRule type="containsBlanks" dxfId="51" priority="18">
      <formula>LEN(TRIM(E420))=0</formula>
    </cfRule>
  </conditionalFormatting>
  <conditionalFormatting sqref="E420">
    <cfRule type="containsBlanks" dxfId="50" priority="17">
      <formula>LEN(TRIM(E420))=0</formula>
    </cfRule>
  </conditionalFormatting>
  <conditionalFormatting sqref="E420">
    <cfRule type="containsBlanks" dxfId="49" priority="16">
      <formula>LEN(TRIM(E420))=0</formula>
    </cfRule>
  </conditionalFormatting>
  <conditionalFormatting sqref="E420">
    <cfRule type="containsBlanks" dxfId="48" priority="15">
      <formula>LEN(TRIM(E420))=0</formula>
    </cfRule>
  </conditionalFormatting>
  <conditionalFormatting sqref="E420">
    <cfRule type="containsBlanks" dxfId="47" priority="14">
      <formula>LEN(TRIM(E420))=0</formula>
    </cfRule>
  </conditionalFormatting>
  <conditionalFormatting sqref="E420">
    <cfRule type="containsBlanks" dxfId="46" priority="13">
      <formula>LEN(TRIM(E420))=0</formula>
    </cfRule>
  </conditionalFormatting>
  <conditionalFormatting sqref="E420">
    <cfRule type="containsBlanks" dxfId="45" priority="12">
      <formula>LEN(TRIM(E420))=0</formula>
    </cfRule>
  </conditionalFormatting>
  <conditionalFormatting sqref="E420">
    <cfRule type="containsBlanks" dxfId="44" priority="11">
      <formula>LEN(TRIM(E420))=0</formula>
    </cfRule>
  </conditionalFormatting>
  <conditionalFormatting sqref="E32">
    <cfRule type="containsBlanks" dxfId="43" priority="10">
      <formula>LEN(TRIM(E32))=0</formula>
    </cfRule>
  </conditionalFormatting>
  <conditionalFormatting sqref="E32">
    <cfRule type="containsBlanks" dxfId="42" priority="9">
      <formula>LEN(TRIM(E32))=0</formula>
    </cfRule>
  </conditionalFormatting>
  <conditionalFormatting sqref="E32">
    <cfRule type="containsBlanks" dxfId="41" priority="8">
      <formula>LEN(TRIM(E32))=0</formula>
    </cfRule>
  </conditionalFormatting>
  <conditionalFormatting sqref="E223">
    <cfRule type="containsBlanks" dxfId="40" priority="7">
      <formula>LEN(TRIM(E223))=0</formula>
    </cfRule>
  </conditionalFormatting>
  <conditionalFormatting sqref="E223">
    <cfRule type="containsBlanks" dxfId="39" priority="6">
      <formula>LEN(TRIM(E223))=0</formula>
    </cfRule>
  </conditionalFormatting>
  <conditionalFormatting sqref="E223">
    <cfRule type="containsBlanks" dxfId="38" priority="5">
      <formula>LEN(TRIM(E223))=0</formula>
    </cfRule>
  </conditionalFormatting>
  <conditionalFormatting sqref="E223">
    <cfRule type="containsBlanks" dxfId="37" priority="4">
      <formula>LEN(TRIM(E223))=0</formula>
    </cfRule>
  </conditionalFormatting>
  <conditionalFormatting sqref="E223">
    <cfRule type="containsBlanks" dxfId="36" priority="3">
      <formula>LEN(TRIM(E223))=0</formula>
    </cfRule>
  </conditionalFormatting>
  <conditionalFormatting sqref="E223">
    <cfRule type="containsBlanks" dxfId="35" priority="2">
      <formula>LEN(TRIM(E223))=0</formula>
    </cfRule>
  </conditionalFormatting>
  <conditionalFormatting sqref="E223">
    <cfRule type="containsBlanks" dxfId="34" priority="1">
      <formula>LEN(TRIM(E223))=0</formula>
    </cfRule>
  </conditionalFormatting>
  <dataValidations xWindow="188" yWindow="279" count="9">
    <dataValidation type="whole" operator="greaterThan" allowBlank="1" showInputMessage="1" showErrorMessage="1" errorTitle="Valor no valido" error="La información que intenta ingresar es un números negativos o texto, favor de verificarlo." sqref="I327:I335 K327:K335 M327:M335 K291:K299 O364:O365 O415 K420 G10 G238:G240 M412 O15 M324:M325 O8 I10 M17:M24 K17:K24 I26:I29 E24 G21:G22 G24 E15 K26:K29 M26:M29 E364:E365 E35 G35 G364:G365 I364:I365 I38 K364:K365 O21:O22 M364:M365 K38 O35 M31:M36 M38 K31:K36 I31:I36 I40:I41 K40:K41 K43:K44 M43:M44 G17 O43:O44 I7:I8 K417:K418 I47:I54 K47:K54 I417:I418 M47:M54 I56:I58 E417:E418 M344:M352 K56:K58 G417:G418 M56:M58 E67 E372:E377 G372:G377 G67 I372:I377 K372:K377 I70:I78 K70:K78 I344:I352 M372:M377 M70:M78 O67 I80:I86 K80:K86 G344:G352 M80:M86 G385:G387 E344:E352 I385:I387 K385:K387 I43:I44 K390:K397 K414:K415 E205:E209 K88:K89 M88:M89 G89 O89 I91:I95 E89 I97:I99 K91:K95 I24 M91:M95 K97:K99 G14:G15 I101:I109 K101:K109 K12:K15 M97:M99 E379:E383 M7:M10 G379:G383 I379:I383 M337:M342 M101:M109 K379:K383 M379:M383 I112:I120 K112:K120 O412 M112:M120 I122:I130 I411:I412 K122:K130 M122:M130 I324:I325 I132:I140 G327:G335 E415 K132:K140 M132:M140 O344:O352 I142:I150 K142:K150 M354:M362 I152:I160 M142:M150 M367:M369 K152:K160 M152:M160 I17:I22 I162:I168 K162:K168 K324:K325 M162:M168 G276:G284 I399:I406 M385:M387 O385:O387 M417:M418 K411:K412 I170:I178 I291:I299 K170:K178 M170:M178 I390:I397 I180:I184 M60:M68 O231:O236 K180:K184 M180:M184 K60:K68 E195:E203 O215 I60:I68 I186:I192 K186:K192 G195:G203 I205:I209 I195:I203 K195:K203 K205:K209 M195:M203 M186:M192 M228:M229 M205:M209 O205:O209 O217 M211:M217 E238:E240 E392:E397 O195:O203 G392:G397 E215 G211:G217 K211:K217 M392:M397 I219:I226 K219:K226 I211:I217 E231:E236 M219:M226 G228:G229 I228:I229 K228:K229 G231:G236 E354:E356 I231:I236 E217 K231:K236 M231:M236 O359:O360 I408:I409 M238:M240 G205:G209 I243:I248 O238:O240 G415 I414:I415 K243:K248 O379:O383 I250:I253 K250:K253 E8 G401:G406 M401:M406 O392:O397 K399:K406 O401:O406 E43:E44 I88:I89 K344:K352 G43:G44 I255:I256 K255:K256 E385:E387 M40:M41 I258:I263 O372:O377 I337:I342 K258:K263 I420 E21:E22 G7:G8 K238:K240 I265 O409 M12:M15 I238:I240 I276:I284 O24 I286:I289 K265 K7:K10 K354:K362 K276:K284 I354:I362 K408:K409 K286:K289 M415 E401:E406 E409 M409 I14:I15 G409 G354:G362 O417:O418 E412 E359:E360 K337:K342 O354:O356 G337:G342 G412 G324:G325 I267:I274 K267:K274">
      <formula1>0</formula1>
    </dataValidation>
    <dataValidation type="list" allowBlank="1" showInputMessage="1" showErrorMessage="1" sqref="D420 D411 D9:D10 D12:D14 D26:D29 D23 D38 D36 D40:D41 D47:D54 D56:D58 D31:D34 D70:D78 D80:D86 D68 D91:D95 D97:D99 D101:D109 D112:D120 D122:D130 D132:D140 D142:D150 D152:D160 D162:D168 D170:D178 D180:D184 D88 D60:D66 D186:D192 D17:D20 D219:D226 D216 D211:D214 D228:D229 D243:D248 D250:D253 D255:D256 D258:D263 D265 D267:D274 D276:D284 D286:D289 D291:D299 D302:D309 D311:D318 D320:D321 D324:D325 D327:D335 D7 D337:D342 D361:D362 D414 D357:D358 D408 D399:D400 D367:D369 D390:D391">
      <formula1>$R$10:$R$16</formula1>
    </dataValidation>
    <dataValidation type="list" allowBlank="1" showInputMessage="1" showErrorMessage="1" sqref="F411 F420 F9 F12:F13 F26:F29 F23 F38 F36 F40:F41 F47:F54 F56:F58 F31:F34 F70:F78 F80:F86 F68 F91:F95 F97:F99 F101:F109 F112:F120 F122:F130 F132:F140 F142:F150 F152:F160 F162:F168 F170:F178 F180:F184 F88 F60:F66 F18:F20 F186:F192 F414 F408 F399:F400 F219:F226 F243:F248 F250:F253 F255:F256 F258:F263 F265 F390:F391 F267:F274 F286:F289 F291:F299 F302:F309 F311:F318 F320:F321 F367:F369">
      <formula1>$R$18:$R$47</formula1>
    </dataValidation>
    <dataValidation type="list" allowBlank="1" showInputMessage="1" showErrorMessage="1" sqref="H320:H321 H367:H369 H9 H23 H12:H13 H302:H309 H311:H318">
      <formula1>$R$49:$R$66</formula1>
    </dataValidation>
    <dataValidation type="list" allowBlank="1" showInputMessage="1" showErrorMessage="1" sqref="J320:J321 J367:J369 J302:J309 J311:J318">
      <formula1>$R$68:$R$75</formula1>
    </dataValidation>
    <dataValidation type="list" allowBlank="1" showInputMessage="1" showErrorMessage="1" sqref="L414 L420 L408 L399:L400 L390:L391 L302:L309 L320:L321 L291:L299 L286:L289 L276:L284 L267:L274 L265 L258:L263 L255:L256 L250:L253 L243:L248 L411 L311:L318">
      <formula1>$R$77:$R$80</formula1>
    </dataValidation>
    <dataValidation type="list" allowBlank="1" showInputMessage="1" showErrorMessage="1" sqref="N420 N411 N9:N10 N12:N14 N26:N29 N23 N38 N36 N40:N41 N47:N54 N56:N58 N31:N34 N70:N78 N80:N86 N68 N91:N95 N97:N99 N101:N109 N112:N120 N122:N130 N132:N140 N142:N150 N152:N160 N162:N168 N170:N178 N180:N184 N88 N60:N66 N186:N192 N17:N20 N219:N226 N216 N211:N214 N228:N229 N243:N248 N250:N253 N255:N256 N258:N263 N265 N267:N274 N276:N284 N286:N289 N291:N299 N302:N309 N311:N318 N320:N321 N324:N325 N327:N335 N7 N337:N342 N361:N362 N414 N357:N358 N408 N399:N400 N367:N369 N390:N391">
      <formula1>$R$82:$R$86</formula1>
    </dataValidation>
    <dataValidation type="whole" errorStyle="warning" operator="greaterThan" allowBlank="1" showInputMessage="1" showErrorMessage="1" errorTitle="IMPORTANTE" error="Se recomienda leer las instrucciones antes de inciar con el llenado del presupuesto por objeto del gasto" sqref="B1:B3">
      <formula1>0</formula1>
    </dataValidation>
    <dataValidation type="whole" operator="greaterThanOrEqual" allowBlank="1" showInputMessage="1" showErrorMessage="1" errorTitle="Valor no valido" error="La información que intenta ingresar es un números negativos o texto, favor de verificarlo." sqref="E7 E9:E10 G9 I9 O7 O9:O10 O12:O14 I12:I13 G12:G13 E12:E14 E17:E20 G18:G20 O17:O20 O23 I23 G23 E23 E26:E29 G26:G29 O26:O29 O31:O34 G31:G34 E31:E34 E36 G36 O36 O38 G38 E38 E40:E41 G40:G41 O40:O41 O47:O54 G47:G54 E47:E54 E56:E58 G56:G58 O56:O58 O60:O66 G60:G66 E60:E66 E68 G68 O68 O70:O78 G70:G78 E70:E78 E80:E86 G80:G86 O80:O86 O88 G88 E88 E91:E95 G91:G95 O91:O95 O97:O99 G97:G99 E97:E99 E101:E109 G101:G109 O101:O109 E112:E120 G112:G120 O112:O120 O122:O130 G122:G130 E122:E130 E132:E140 G132:G140 O132:O140 O142:O150 G142:G150 E142:E150 E152:E160 G152:G160 O152:O160 O162:O168 G162:G168 E162:E168 E170:E178 G170:G178 O170:O178 O180:O184 G180:G184 E180:E184 E186:E192 G186:G192 O186:O192 O211:O214 O216 E216 E211:E214 E219:E226 G219:G226 O219:O226 O228:O229 E228:E229 E243:E248 G243:G248 M243:M248 O243:O248 O250:O253 M250:M253 G250:G253 E250:E253 E255:E256 G255:G256 M255:M256 O255:O256 O258:O263 M258:M263 G258:G263 E258:E263 E265 G265 M265 O265 O267:O274 M267:M274 G267:G274 E267:E274 E276:E284 M276:M284 O276:O284 O286:O289 M286:M289 G286:G289 E286:E289 E291:E299 G291:G299 M291:M299 O291:O299 O302:O309 M302:M309 K302:K309 I302:I309 G302:G309 E302:E309 E311:E318 G311:G318 I311:I318 K311:K318 M311:M318 O311:O318 O320:O321 M320:M321 K320:K321 I320:I321 G320:G321 E320:E321 E324:E325 O324:O325 O327:O335 E327:E335 E337:E342 O337:O342 O357:O358 E357:E358 E361:E362 O361:O362 O367:O369 K367:K369 I367:I369 G367:G369 E367:E369 E390:E391 G390:G391 M390:M391 O390:O391 O399:O400 M399:M400 G399:G400 E399:E400 E408 G408 M408 O408 O411 M411 G411 E411 E414 G414 M414 O414 O420 M420 G420 E420">
      <formula1>0</formula1>
    </dataValidation>
  </dataValidations>
  <pageMargins left="1.1811023622047245" right="0.39370078740157483" top="0.74803149606299213" bottom="0.78740157480314965" header="0.31496062992125984" footer="0.31496062992125984"/>
  <pageSetup scale="60" orientation="landscape" r:id="rId1"/>
  <headerFooter>
    <oddHeader>&amp;L&amp;"-,Negrita"&amp;18Presupuesto de Egresos por Clasificación Económica y Objeto del Gasto 2012
&amp;14Nombre de la Entidad:&amp;16 Jamay, Jalisco</oddHeader>
    <oddFooter>&amp;L&amp;8*OG: Obgeto del Gasto.
*TG: Tipo del Gasto.
*OR: Origen del Recurso.&amp;RPágina &amp;P de &amp;N</oddFooter>
  </headerFooter>
  <legacyDrawing r:id="rId2"/>
</worksheet>
</file>

<file path=xl/worksheets/sheet7.xml><?xml version="1.0" encoding="utf-8"?>
<worksheet xmlns="http://schemas.openxmlformats.org/spreadsheetml/2006/main" xmlns:r="http://schemas.openxmlformats.org/officeDocument/2006/relationships">
  <sheetPr>
    <tabColor rgb="FFFFFF00"/>
  </sheetPr>
  <dimension ref="A1:WVP192"/>
  <sheetViews>
    <sheetView workbookViewId="0">
      <pane ySplit="2" topLeftCell="A126" activePane="bottomLeft" state="frozen"/>
      <selection pane="bottomLeft" activeCell="E135" sqref="E135"/>
    </sheetView>
  </sheetViews>
  <sheetFormatPr baseColWidth="10" defaultColWidth="0" defaultRowHeight="0" customHeight="1" zeroHeight="1"/>
  <cols>
    <col min="1" max="2" width="28.5703125" style="329" customWidth="1"/>
    <col min="3" max="3" width="0" style="334" hidden="1" customWidth="1"/>
    <col min="4" max="4" width="8.5703125" style="345" customWidth="1"/>
    <col min="5" max="5" width="3.85546875" style="346" bestFit="1" customWidth="1"/>
    <col min="6" max="6" width="16.5703125" style="347" customWidth="1"/>
    <col min="7" max="7" width="16.5703125" style="345" customWidth="1"/>
    <col min="8" max="8" width="20.28515625" style="345" bestFit="1" customWidth="1"/>
    <col min="9" max="9" width="0.28515625" style="328" customWidth="1"/>
    <col min="10" max="244" width="11.42578125" style="329" hidden="1"/>
    <col min="245" max="245" width="16.42578125" style="329" hidden="1"/>
    <col min="246" max="246" width="16" style="329" hidden="1"/>
    <col min="247" max="249" width="3.28515625" style="329" hidden="1"/>
    <col min="250" max="250" width="7.140625" style="329" hidden="1"/>
    <col min="251" max="262" width="13.7109375" style="329" hidden="1"/>
    <col min="263" max="263" width="14.42578125" style="329" hidden="1"/>
    <col min="264" max="264" width="1.7109375" style="329" hidden="1"/>
    <col min="265" max="499" width="11.42578125" style="329" hidden="1"/>
    <col min="500" max="500" width="1.7109375" style="329" hidden="1"/>
    <col min="501" max="501" width="16.42578125" style="329" hidden="1"/>
    <col min="502" max="502" width="16" style="329" hidden="1"/>
    <col min="503" max="505" width="3.28515625" style="329" hidden="1"/>
    <col min="506" max="506" width="7.140625" style="329" hidden="1"/>
    <col min="507" max="518" width="13.7109375" style="329" hidden="1"/>
    <col min="519" max="519" width="14.42578125" style="329" hidden="1"/>
    <col min="520" max="520" width="1.7109375" style="329" hidden="1"/>
    <col min="521" max="755" width="11.42578125" style="329" hidden="1"/>
    <col min="756" max="756" width="1.7109375" style="329" hidden="1"/>
    <col min="757" max="757" width="16.42578125" style="329" hidden="1"/>
    <col min="758" max="758" width="16" style="329" hidden="1"/>
    <col min="759" max="761" width="3.28515625" style="329" hidden="1"/>
    <col min="762" max="762" width="7.140625" style="329" hidden="1"/>
    <col min="763" max="774" width="13.7109375" style="329" hidden="1"/>
    <col min="775" max="775" width="14.42578125" style="329" hidden="1"/>
    <col min="776" max="776" width="1.7109375" style="329" hidden="1"/>
    <col min="777" max="1011" width="11.42578125" style="329" hidden="1"/>
    <col min="1012" max="1012" width="1.7109375" style="329" hidden="1"/>
    <col min="1013" max="1013" width="16.42578125" style="329" hidden="1"/>
    <col min="1014" max="1014" width="16" style="329" hidden="1"/>
    <col min="1015" max="1017" width="3.28515625" style="329" hidden="1"/>
    <col min="1018" max="1018" width="7.140625" style="329" hidden="1"/>
    <col min="1019" max="1030" width="13.7109375" style="329" hidden="1"/>
    <col min="1031" max="1031" width="14.42578125" style="329" hidden="1"/>
    <col min="1032" max="1032" width="1.7109375" style="329" hidden="1"/>
    <col min="1033" max="1267" width="11.42578125" style="329" hidden="1"/>
    <col min="1268" max="1268" width="1.7109375" style="329" hidden="1"/>
    <col min="1269" max="1269" width="16.42578125" style="329" hidden="1"/>
    <col min="1270" max="1270" width="16" style="329" hidden="1"/>
    <col min="1271" max="1273" width="3.28515625" style="329" hidden="1"/>
    <col min="1274" max="1274" width="7.140625" style="329" hidden="1"/>
    <col min="1275" max="1286" width="13.7109375" style="329" hidden="1"/>
    <col min="1287" max="1287" width="14.42578125" style="329" hidden="1"/>
    <col min="1288" max="1288" width="1.7109375" style="329" hidden="1"/>
    <col min="1289" max="1523" width="11.42578125" style="329" hidden="1"/>
    <col min="1524" max="1524" width="1.7109375" style="329" hidden="1"/>
    <col min="1525" max="1525" width="16.42578125" style="329" hidden="1"/>
    <col min="1526" max="1526" width="16" style="329" hidden="1"/>
    <col min="1527" max="1529" width="3.28515625" style="329" hidden="1"/>
    <col min="1530" max="1530" width="7.140625" style="329" hidden="1"/>
    <col min="1531" max="1542" width="13.7109375" style="329" hidden="1"/>
    <col min="1543" max="1543" width="14.42578125" style="329" hidden="1"/>
    <col min="1544" max="1544" width="1.7109375" style="329" hidden="1"/>
    <col min="1545" max="1779" width="11.42578125" style="329" hidden="1"/>
    <col min="1780" max="1780" width="1.7109375" style="329" hidden="1"/>
    <col min="1781" max="1781" width="16.42578125" style="329" hidden="1"/>
    <col min="1782" max="1782" width="16" style="329" hidden="1"/>
    <col min="1783" max="1785" width="3.28515625" style="329" hidden="1"/>
    <col min="1786" max="1786" width="7.140625" style="329" hidden="1"/>
    <col min="1787" max="1798" width="13.7109375" style="329" hidden="1"/>
    <col min="1799" max="1799" width="14.42578125" style="329" hidden="1"/>
    <col min="1800" max="1800" width="1.7109375" style="329" hidden="1"/>
    <col min="1801" max="2035" width="11.42578125" style="329" hidden="1"/>
    <col min="2036" max="2036" width="1.7109375" style="329" hidden="1"/>
    <col min="2037" max="2037" width="16.42578125" style="329" hidden="1"/>
    <col min="2038" max="2038" width="16" style="329" hidden="1"/>
    <col min="2039" max="2041" width="3.28515625" style="329" hidden="1"/>
    <col min="2042" max="2042" width="7.140625" style="329" hidden="1"/>
    <col min="2043" max="2054" width="13.7109375" style="329" hidden="1"/>
    <col min="2055" max="2055" width="14.42578125" style="329" hidden="1"/>
    <col min="2056" max="2056" width="1.7109375" style="329" hidden="1"/>
    <col min="2057" max="2291" width="11.42578125" style="329" hidden="1"/>
    <col min="2292" max="2292" width="1.7109375" style="329" hidden="1"/>
    <col min="2293" max="2293" width="16.42578125" style="329" hidden="1"/>
    <col min="2294" max="2294" width="16" style="329" hidden="1"/>
    <col min="2295" max="2297" width="3.28515625" style="329" hidden="1"/>
    <col min="2298" max="2298" width="7.140625" style="329" hidden="1"/>
    <col min="2299" max="2310" width="13.7109375" style="329" hidden="1"/>
    <col min="2311" max="2311" width="14.42578125" style="329" hidden="1"/>
    <col min="2312" max="2312" width="1.7109375" style="329" hidden="1"/>
    <col min="2313" max="2547" width="11.42578125" style="329" hidden="1"/>
    <col min="2548" max="2548" width="1.7109375" style="329" hidden="1"/>
    <col min="2549" max="2549" width="16.42578125" style="329" hidden="1"/>
    <col min="2550" max="2550" width="16" style="329" hidden="1"/>
    <col min="2551" max="2553" width="3.28515625" style="329" hidden="1"/>
    <col min="2554" max="2554" width="7.140625" style="329" hidden="1"/>
    <col min="2555" max="2566" width="13.7109375" style="329" hidden="1"/>
    <col min="2567" max="2567" width="14.42578125" style="329" hidden="1"/>
    <col min="2568" max="2568" width="1.7109375" style="329" hidden="1"/>
    <col min="2569" max="2803" width="11.42578125" style="329" hidden="1"/>
    <col min="2804" max="2804" width="1.7109375" style="329" hidden="1"/>
    <col min="2805" max="2805" width="16.42578125" style="329" hidden="1"/>
    <col min="2806" max="2806" width="16" style="329" hidden="1"/>
    <col min="2807" max="2809" width="3.28515625" style="329" hidden="1"/>
    <col min="2810" max="2810" width="7.140625" style="329" hidden="1"/>
    <col min="2811" max="2822" width="13.7109375" style="329" hidden="1"/>
    <col min="2823" max="2823" width="14.42578125" style="329" hidden="1"/>
    <col min="2824" max="2824" width="1.7109375" style="329" hidden="1"/>
    <col min="2825" max="3059" width="11.42578125" style="329" hidden="1"/>
    <col min="3060" max="3060" width="1.7109375" style="329" hidden="1"/>
    <col min="3061" max="3061" width="16.42578125" style="329" hidden="1"/>
    <col min="3062" max="3062" width="16" style="329" hidden="1"/>
    <col min="3063" max="3065" width="3.28515625" style="329" hidden="1"/>
    <col min="3066" max="3066" width="7.140625" style="329" hidden="1"/>
    <col min="3067" max="3078" width="13.7109375" style="329" hidden="1"/>
    <col min="3079" max="3079" width="14.42578125" style="329" hidden="1"/>
    <col min="3080" max="3080" width="1.7109375" style="329" hidden="1"/>
    <col min="3081" max="3315" width="11.42578125" style="329" hidden="1"/>
    <col min="3316" max="3316" width="1.7109375" style="329" hidden="1"/>
    <col min="3317" max="3317" width="16.42578125" style="329" hidden="1"/>
    <col min="3318" max="3318" width="16" style="329" hidden="1"/>
    <col min="3319" max="3321" width="3.28515625" style="329" hidden="1"/>
    <col min="3322" max="3322" width="7.140625" style="329" hidden="1"/>
    <col min="3323" max="3334" width="13.7109375" style="329" hidden="1"/>
    <col min="3335" max="3335" width="14.42578125" style="329" hidden="1"/>
    <col min="3336" max="3336" width="1.7109375" style="329" hidden="1"/>
    <col min="3337" max="3571" width="11.42578125" style="329" hidden="1"/>
    <col min="3572" max="3572" width="1.7109375" style="329" hidden="1"/>
    <col min="3573" max="3573" width="16.42578125" style="329" hidden="1"/>
    <col min="3574" max="3574" width="16" style="329" hidden="1"/>
    <col min="3575" max="3577" width="3.28515625" style="329" hidden="1"/>
    <col min="3578" max="3578" width="7.140625" style="329" hidden="1"/>
    <col min="3579" max="3590" width="13.7109375" style="329" hidden="1"/>
    <col min="3591" max="3591" width="14.42578125" style="329" hidden="1"/>
    <col min="3592" max="3592" width="1.7109375" style="329" hidden="1"/>
    <col min="3593" max="3827" width="11.42578125" style="329" hidden="1"/>
    <col min="3828" max="3828" width="1.7109375" style="329" hidden="1"/>
    <col min="3829" max="3829" width="16.42578125" style="329" hidden="1"/>
    <col min="3830" max="3830" width="16" style="329" hidden="1"/>
    <col min="3831" max="3833" width="3.28515625" style="329" hidden="1"/>
    <col min="3834" max="3834" width="7.140625" style="329" hidden="1"/>
    <col min="3835" max="3846" width="13.7109375" style="329" hidden="1"/>
    <col min="3847" max="3847" width="14.42578125" style="329" hidden="1"/>
    <col min="3848" max="3848" width="1.7109375" style="329" hidden="1"/>
    <col min="3849" max="4083" width="11.42578125" style="329" hidden="1"/>
    <col min="4084" max="4084" width="1.7109375" style="329" hidden="1"/>
    <col min="4085" max="4085" width="16.42578125" style="329" hidden="1"/>
    <col min="4086" max="4086" width="16" style="329" hidden="1"/>
    <col min="4087" max="4089" width="3.28515625" style="329" hidden="1"/>
    <col min="4090" max="4090" width="7.140625" style="329" hidden="1"/>
    <col min="4091" max="4102" width="13.7109375" style="329" hidden="1"/>
    <col min="4103" max="4103" width="14.42578125" style="329" hidden="1"/>
    <col min="4104" max="4104" width="1.7109375" style="329" hidden="1"/>
    <col min="4105" max="4339" width="11.42578125" style="329" hidden="1"/>
    <col min="4340" max="4340" width="1.7109375" style="329" hidden="1"/>
    <col min="4341" max="4341" width="16.42578125" style="329" hidden="1"/>
    <col min="4342" max="4342" width="16" style="329" hidden="1"/>
    <col min="4343" max="4345" width="3.28515625" style="329" hidden="1"/>
    <col min="4346" max="4346" width="7.140625" style="329" hidden="1"/>
    <col min="4347" max="4358" width="13.7109375" style="329" hidden="1"/>
    <col min="4359" max="4359" width="14.42578125" style="329" hidden="1"/>
    <col min="4360" max="4360" width="1.7109375" style="329" hidden="1"/>
    <col min="4361" max="4595" width="11.42578125" style="329" hidden="1"/>
    <col min="4596" max="4596" width="1.7109375" style="329" hidden="1"/>
    <col min="4597" max="4597" width="16.42578125" style="329" hidden="1"/>
    <col min="4598" max="4598" width="16" style="329" hidden="1"/>
    <col min="4599" max="4601" width="3.28515625" style="329" hidden="1"/>
    <col min="4602" max="4602" width="7.140625" style="329" hidden="1"/>
    <col min="4603" max="4614" width="13.7109375" style="329" hidden="1"/>
    <col min="4615" max="4615" width="14.42578125" style="329" hidden="1"/>
    <col min="4616" max="4616" width="1.7109375" style="329" hidden="1"/>
    <col min="4617" max="4851" width="11.42578125" style="329" hidden="1"/>
    <col min="4852" max="4852" width="1.7109375" style="329" hidden="1"/>
    <col min="4853" max="4853" width="16.42578125" style="329" hidden="1"/>
    <col min="4854" max="4854" width="16" style="329" hidden="1"/>
    <col min="4855" max="4857" width="3.28515625" style="329" hidden="1"/>
    <col min="4858" max="4858" width="7.140625" style="329" hidden="1"/>
    <col min="4859" max="4870" width="13.7109375" style="329" hidden="1"/>
    <col min="4871" max="4871" width="14.42578125" style="329" hidden="1"/>
    <col min="4872" max="4872" width="1.7109375" style="329" hidden="1"/>
    <col min="4873" max="5107" width="11.42578125" style="329" hidden="1"/>
    <col min="5108" max="5108" width="1.7109375" style="329" hidden="1"/>
    <col min="5109" max="5109" width="16.42578125" style="329" hidden="1"/>
    <col min="5110" max="5110" width="16" style="329" hidden="1"/>
    <col min="5111" max="5113" width="3.28515625" style="329" hidden="1"/>
    <col min="5114" max="5114" width="7.140625" style="329" hidden="1"/>
    <col min="5115" max="5126" width="13.7109375" style="329" hidden="1"/>
    <col min="5127" max="5127" width="14.42578125" style="329" hidden="1"/>
    <col min="5128" max="5128" width="1.7109375" style="329" hidden="1"/>
    <col min="5129" max="5363" width="11.42578125" style="329" hidden="1"/>
    <col min="5364" max="5364" width="1.7109375" style="329" hidden="1"/>
    <col min="5365" max="5365" width="16.42578125" style="329" hidden="1"/>
    <col min="5366" max="5366" width="16" style="329" hidden="1"/>
    <col min="5367" max="5369" width="3.28515625" style="329" hidden="1"/>
    <col min="5370" max="5370" width="7.140625" style="329" hidden="1"/>
    <col min="5371" max="5382" width="13.7109375" style="329" hidden="1"/>
    <col min="5383" max="5383" width="14.42578125" style="329" hidden="1"/>
    <col min="5384" max="5384" width="1.7109375" style="329" hidden="1"/>
    <col min="5385" max="5619" width="11.42578125" style="329" hidden="1"/>
    <col min="5620" max="5620" width="1.7109375" style="329" hidden="1"/>
    <col min="5621" max="5621" width="16.42578125" style="329" hidden="1"/>
    <col min="5622" max="5622" width="16" style="329" hidden="1"/>
    <col min="5623" max="5625" width="3.28515625" style="329" hidden="1"/>
    <col min="5626" max="5626" width="7.140625" style="329" hidden="1"/>
    <col min="5627" max="5638" width="13.7109375" style="329" hidden="1"/>
    <col min="5639" max="5639" width="14.42578125" style="329" hidden="1"/>
    <col min="5640" max="5640" width="1.7109375" style="329" hidden="1"/>
    <col min="5641" max="5875" width="11.42578125" style="329" hidden="1"/>
    <col min="5876" max="5876" width="1.7109375" style="329" hidden="1"/>
    <col min="5877" max="5877" width="16.42578125" style="329" hidden="1"/>
    <col min="5878" max="5878" width="16" style="329" hidden="1"/>
    <col min="5879" max="5881" width="3.28515625" style="329" hidden="1"/>
    <col min="5882" max="5882" width="7.140625" style="329" hidden="1"/>
    <col min="5883" max="5894" width="13.7109375" style="329" hidden="1"/>
    <col min="5895" max="5895" width="14.42578125" style="329" hidden="1"/>
    <col min="5896" max="5896" width="1.7109375" style="329" hidden="1"/>
    <col min="5897" max="6131" width="11.42578125" style="329" hidden="1"/>
    <col min="6132" max="6132" width="1.7109375" style="329" hidden="1"/>
    <col min="6133" max="6133" width="16.42578125" style="329" hidden="1"/>
    <col min="6134" max="6134" width="16" style="329" hidden="1"/>
    <col min="6135" max="6137" width="3.28515625" style="329" hidden="1"/>
    <col min="6138" max="6138" width="7.140625" style="329" hidden="1"/>
    <col min="6139" max="6150" width="13.7109375" style="329" hidden="1"/>
    <col min="6151" max="6151" width="14.42578125" style="329" hidden="1"/>
    <col min="6152" max="6152" width="1.7109375" style="329" hidden="1"/>
    <col min="6153" max="6387" width="11.42578125" style="329" hidden="1"/>
    <col min="6388" max="6388" width="1.7109375" style="329" hidden="1"/>
    <col min="6389" max="6389" width="16.42578125" style="329" hidden="1"/>
    <col min="6390" max="6390" width="16" style="329" hidden="1"/>
    <col min="6391" max="6393" width="3.28515625" style="329" hidden="1"/>
    <col min="6394" max="6394" width="7.140625" style="329" hidden="1"/>
    <col min="6395" max="6406" width="13.7109375" style="329" hidden="1"/>
    <col min="6407" max="6407" width="14.42578125" style="329" hidden="1"/>
    <col min="6408" max="6408" width="1.7109375" style="329" hidden="1"/>
    <col min="6409" max="6643" width="11.42578125" style="329" hidden="1"/>
    <col min="6644" max="6644" width="1.7109375" style="329" hidden="1"/>
    <col min="6645" max="6645" width="16.42578125" style="329" hidden="1"/>
    <col min="6646" max="6646" width="16" style="329" hidden="1"/>
    <col min="6647" max="6649" width="3.28515625" style="329" hidden="1"/>
    <col min="6650" max="6650" width="7.140625" style="329" hidden="1"/>
    <col min="6651" max="6662" width="13.7109375" style="329" hidden="1"/>
    <col min="6663" max="6663" width="14.42578125" style="329" hidden="1"/>
    <col min="6664" max="6664" width="1.7109375" style="329" hidden="1"/>
    <col min="6665" max="6899" width="11.42578125" style="329" hidden="1"/>
    <col min="6900" max="6900" width="1.7109375" style="329" hidden="1"/>
    <col min="6901" max="6901" width="16.42578125" style="329" hidden="1"/>
    <col min="6902" max="6902" width="16" style="329" hidden="1"/>
    <col min="6903" max="6905" width="3.28515625" style="329" hidden="1"/>
    <col min="6906" max="6906" width="7.140625" style="329" hidden="1"/>
    <col min="6907" max="6918" width="13.7109375" style="329" hidden="1"/>
    <col min="6919" max="6919" width="14.42578125" style="329" hidden="1"/>
    <col min="6920" max="6920" width="1.7109375" style="329" hidden="1"/>
    <col min="6921" max="7155" width="11.42578125" style="329" hidden="1"/>
    <col min="7156" max="7156" width="1.7109375" style="329" hidden="1"/>
    <col min="7157" max="7157" width="16.42578125" style="329" hidden="1"/>
    <col min="7158" max="7158" width="16" style="329" hidden="1"/>
    <col min="7159" max="7161" width="3.28515625" style="329" hidden="1"/>
    <col min="7162" max="7162" width="7.140625" style="329" hidden="1"/>
    <col min="7163" max="7174" width="13.7109375" style="329" hidden="1"/>
    <col min="7175" max="7175" width="14.42578125" style="329" hidden="1"/>
    <col min="7176" max="7176" width="1.7109375" style="329" hidden="1"/>
    <col min="7177" max="7411" width="11.42578125" style="329" hidden="1"/>
    <col min="7412" max="7412" width="1.7109375" style="329" hidden="1"/>
    <col min="7413" max="7413" width="16.42578125" style="329" hidden="1"/>
    <col min="7414" max="7414" width="16" style="329" hidden="1"/>
    <col min="7415" max="7417" width="3.28515625" style="329" hidden="1"/>
    <col min="7418" max="7418" width="7.140625" style="329" hidden="1"/>
    <col min="7419" max="7430" width="13.7109375" style="329" hidden="1"/>
    <col min="7431" max="7431" width="14.42578125" style="329" hidden="1"/>
    <col min="7432" max="7432" width="1.7109375" style="329" hidden="1"/>
    <col min="7433" max="7667" width="11.42578125" style="329" hidden="1"/>
    <col min="7668" max="7668" width="1.7109375" style="329" hidden="1"/>
    <col min="7669" max="7669" width="16.42578125" style="329" hidden="1"/>
    <col min="7670" max="7670" width="16" style="329" hidden="1"/>
    <col min="7671" max="7673" width="3.28515625" style="329" hidden="1"/>
    <col min="7674" max="7674" width="7.140625" style="329" hidden="1"/>
    <col min="7675" max="7686" width="13.7109375" style="329" hidden="1"/>
    <col min="7687" max="7687" width="14.42578125" style="329" hidden="1"/>
    <col min="7688" max="7688" width="1.7109375" style="329" hidden="1"/>
    <col min="7689" max="7923" width="11.42578125" style="329" hidden="1"/>
    <col min="7924" max="7924" width="1.7109375" style="329" hidden="1"/>
    <col min="7925" max="7925" width="16.42578125" style="329" hidden="1"/>
    <col min="7926" max="7926" width="16" style="329" hidden="1"/>
    <col min="7927" max="7929" width="3.28515625" style="329" hidden="1"/>
    <col min="7930" max="7930" width="7.140625" style="329" hidden="1"/>
    <col min="7931" max="7942" width="13.7109375" style="329" hidden="1"/>
    <col min="7943" max="7943" width="14.42578125" style="329" hidden="1"/>
    <col min="7944" max="7944" width="1.7109375" style="329" hidden="1"/>
    <col min="7945" max="8179" width="11.42578125" style="329" hidden="1"/>
    <col min="8180" max="8180" width="1.7109375" style="329" hidden="1"/>
    <col min="8181" max="8181" width="16.42578125" style="329" hidden="1"/>
    <col min="8182" max="8182" width="16" style="329" hidden="1"/>
    <col min="8183" max="8185" width="3.28515625" style="329" hidden="1"/>
    <col min="8186" max="8186" width="7.140625" style="329" hidden="1"/>
    <col min="8187" max="8198" width="13.7109375" style="329" hidden="1"/>
    <col min="8199" max="8199" width="14.42578125" style="329" hidden="1"/>
    <col min="8200" max="8200" width="1.7109375" style="329" hidden="1"/>
    <col min="8201" max="8435" width="11.42578125" style="329" hidden="1"/>
    <col min="8436" max="8436" width="1.7109375" style="329" hidden="1"/>
    <col min="8437" max="8437" width="16.42578125" style="329" hidden="1"/>
    <col min="8438" max="8438" width="16" style="329" hidden="1"/>
    <col min="8439" max="8441" width="3.28515625" style="329" hidden="1"/>
    <col min="8442" max="8442" width="7.140625" style="329" hidden="1"/>
    <col min="8443" max="8454" width="13.7109375" style="329" hidden="1"/>
    <col min="8455" max="8455" width="14.42578125" style="329" hidden="1"/>
    <col min="8456" max="8456" width="1.7109375" style="329" hidden="1"/>
    <col min="8457" max="8691" width="11.42578125" style="329" hidden="1"/>
    <col min="8692" max="8692" width="1.7109375" style="329" hidden="1"/>
    <col min="8693" max="8693" width="16.42578125" style="329" hidden="1"/>
    <col min="8694" max="8694" width="16" style="329" hidden="1"/>
    <col min="8695" max="8697" width="3.28515625" style="329" hidden="1"/>
    <col min="8698" max="8698" width="7.140625" style="329" hidden="1"/>
    <col min="8699" max="8710" width="13.7109375" style="329" hidden="1"/>
    <col min="8711" max="8711" width="14.42578125" style="329" hidden="1"/>
    <col min="8712" max="8712" width="1.7109375" style="329" hidden="1"/>
    <col min="8713" max="8947" width="11.42578125" style="329" hidden="1"/>
    <col min="8948" max="8948" width="1.7109375" style="329" hidden="1"/>
    <col min="8949" max="8949" width="16.42578125" style="329" hidden="1"/>
    <col min="8950" max="8950" width="16" style="329" hidden="1"/>
    <col min="8951" max="8953" width="3.28515625" style="329" hidden="1"/>
    <col min="8954" max="8954" width="7.140625" style="329" hidden="1"/>
    <col min="8955" max="8966" width="13.7109375" style="329" hidden="1"/>
    <col min="8967" max="8967" width="14.42578125" style="329" hidden="1"/>
    <col min="8968" max="8968" width="1.7109375" style="329" hidden="1"/>
    <col min="8969" max="9203" width="11.42578125" style="329" hidden="1"/>
    <col min="9204" max="9204" width="1.7109375" style="329" hidden="1"/>
    <col min="9205" max="9205" width="16.42578125" style="329" hidden="1"/>
    <col min="9206" max="9206" width="16" style="329" hidden="1"/>
    <col min="9207" max="9209" width="3.28515625" style="329" hidden="1"/>
    <col min="9210" max="9210" width="7.140625" style="329" hidden="1"/>
    <col min="9211" max="9222" width="13.7109375" style="329" hidden="1"/>
    <col min="9223" max="9223" width="14.42578125" style="329" hidden="1"/>
    <col min="9224" max="9224" width="1.7109375" style="329" hidden="1"/>
    <col min="9225" max="9459" width="11.42578125" style="329" hidden="1"/>
    <col min="9460" max="9460" width="1.7109375" style="329" hidden="1"/>
    <col min="9461" max="9461" width="16.42578125" style="329" hidden="1"/>
    <col min="9462" max="9462" width="16" style="329" hidden="1"/>
    <col min="9463" max="9465" width="3.28515625" style="329" hidden="1"/>
    <col min="9466" max="9466" width="7.140625" style="329" hidden="1"/>
    <col min="9467" max="9478" width="13.7109375" style="329" hidden="1"/>
    <col min="9479" max="9479" width="14.42578125" style="329" hidden="1"/>
    <col min="9480" max="9480" width="1.7109375" style="329" hidden="1"/>
    <col min="9481" max="9715" width="11.42578125" style="329" hidden="1"/>
    <col min="9716" max="9716" width="1.7109375" style="329" hidden="1"/>
    <col min="9717" max="9717" width="16.42578125" style="329" hidden="1"/>
    <col min="9718" max="9718" width="16" style="329" hidden="1"/>
    <col min="9719" max="9721" width="3.28515625" style="329" hidden="1"/>
    <col min="9722" max="9722" width="7.140625" style="329" hidden="1"/>
    <col min="9723" max="9734" width="13.7109375" style="329" hidden="1"/>
    <col min="9735" max="9735" width="14.42578125" style="329" hidden="1"/>
    <col min="9736" max="9736" width="1.7109375" style="329" hidden="1"/>
    <col min="9737" max="9971" width="11.42578125" style="329" hidden="1"/>
    <col min="9972" max="9972" width="1.7109375" style="329" hidden="1"/>
    <col min="9973" max="9973" width="16.42578125" style="329" hidden="1"/>
    <col min="9974" max="9974" width="16" style="329" hidden="1"/>
    <col min="9975" max="9977" width="3.28515625" style="329" hidden="1"/>
    <col min="9978" max="9978" width="7.140625" style="329" hidden="1"/>
    <col min="9979" max="9990" width="13.7109375" style="329" hidden="1"/>
    <col min="9991" max="9991" width="14.42578125" style="329" hidden="1"/>
    <col min="9992" max="9992" width="1.7109375" style="329" hidden="1"/>
    <col min="9993" max="10227" width="11.42578125" style="329" hidden="1"/>
    <col min="10228" max="10228" width="1.7109375" style="329" hidden="1"/>
    <col min="10229" max="10229" width="16.42578125" style="329" hidden="1"/>
    <col min="10230" max="10230" width="16" style="329" hidden="1"/>
    <col min="10231" max="10233" width="3.28515625" style="329" hidden="1"/>
    <col min="10234" max="10234" width="7.140625" style="329" hidden="1"/>
    <col min="10235" max="10246" width="13.7109375" style="329" hidden="1"/>
    <col min="10247" max="10247" width="14.42578125" style="329" hidden="1"/>
    <col min="10248" max="10248" width="1.7109375" style="329" hidden="1"/>
    <col min="10249" max="10483" width="11.42578125" style="329" hidden="1"/>
    <col min="10484" max="10484" width="1.7109375" style="329" hidden="1"/>
    <col min="10485" max="10485" width="16.42578125" style="329" hidden="1"/>
    <col min="10486" max="10486" width="16" style="329" hidden="1"/>
    <col min="10487" max="10489" width="3.28515625" style="329" hidden="1"/>
    <col min="10490" max="10490" width="7.140625" style="329" hidden="1"/>
    <col min="10491" max="10502" width="13.7109375" style="329" hidden="1"/>
    <col min="10503" max="10503" width="14.42578125" style="329" hidden="1"/>
    <col min="10504" max="10504" width="1.7109375" style="329" hidden="1"/>
    <col min="10505" max="10739" width="11.42578125" style="329" hidden="1"/>
    <col min="10740" max="10740" width="1.7109375" style="329" hidden="1"/>
    <col min="10741" max="10741" width="16.42578125" style="329" hidden="1"/>
    <col min="10742" max="10742" width="16" style="329" hidden="1"/>
    <col min="10743" max="10745" width="3.28515625" style="329" hidden="1"/>
    <col min="10746" max="10746" width="7.140625" style="329" hidden="1"/>
    <col min="10747" max="10758" width="13.7109375" style="329" hidden="1"/>
    <col min="10759" max="10759" width="14.42578125" style="329" hidden="1"/>
    <col min="10760" max="10760" width="1.7109375" style="329" hidden="1"/>
    <col min="10761" max="10995" width="11.42578125" style="329" hidden="1"/>
    <col min="10996" max="10996" width="1.7109375" style="329" hidden="1"/>
    <col min="10997" max="10997" width="16.42578125" style="329" hidden="1"/>
    <col min="10998" max="10998" width="16" style="329" hidden="1"/>
    <col min="10999" max="11001" width="3.28515625" style="329" hidden="1"/>
    <col min="11002" max="11002" width="7.140625" style="329" hidden="1"/>
    <col min="11003" max="11014" width="13.7109375" style="329" hidden="1"/>
    <col min="11015" max="11015" width="14.42578125" style="329" hidden="1"/>
    <col min="11016" max="11016" width="1.7109375" style="329" hidden="1"/>
    <col min="11017" max="11251" width="11.42578125" style="329" hidden="1"/>
    <col min="11252" max="11252" width="1.7109375" style="329" hidden="1"/>
    <col min="11253" max="11253" width="16.42578125" style="329" hidden="1"/>
    <col min="11254" max="11254" width="16" style="329" hidden="1"/>
    <col min="11255" max="11257" width="3.28515625" style="329" hidden="1"/>
    <col min="11258" max="11258" width="7.140625" style="329" hidden="1"/>
    <col min="11259" max="11270" width="13.7109375" style="329" hidden="1"/>
    <col min="11271" max="11271" width="14.42578125" style="329" hidden="1"/>
    <col min="11272" max="11272" width="1.7109375" style="329" hidden="1"/>
    <col min="11273" max="11507" width="11.42578125" style="329" hidden="1"/>
    <col min="11508" max="11508" width="1.7109375" style="329" hidden="1"/>
    <col min="11509" max="11509" width="16.42578125" style="329" hidden="1"/>
    <col min="11510" max="11510" width="16" style="329" hidden="1"/>
    <col min="11511" max="11513" width="3.28515625" style="329" hidden="1"/>
    <col min="11514" max="11514" width="7.140625" style="329" hidden="1"/>
    <col min="11515" max="11526" width="13.7109375" style="329" hidden="1"/>
    <col min="11527" max="11527" width="14.42578125" style="329" hidden="1"/>
    <col min="11528" max="11528" width="1.7109375" style="329" hidden="1"/>
    <col min="11529" max="11763" width="11.42578125" style="329" hidden="1"/>
    <col min="11764" max="11764" width="1.7109375" style="329" hidden="1"/>
    <col min="11765" max="11765" width="16.42578125" style="329" hidden="1"/>
    <col min="11766" max="11766" width="16" style="329" hidden="1"/>
    <col min="11767" max="11769" width="3.28515625" style="329" hidden="1"/>
    <col min="11770" max="11770" width="7.140625" style="329" hidden="1"/>
    <col min="11771" max="11782" width="13.7109375" style="329" hidden="1"/>
    <col min="11783" max="11783" width="14.42578125" style="329" hidden="1"/>
    <col min="11784" max="11784" width="1.7109375" style="329" hidden="1"/>
    <col min="11785" max="12019" width="11.42578125" style="329" hidden="1"/>
    <col min="12020" max="12020" width="1.7109375" style="329" hidden="1"/>
    <col min="12021" max="12021" width="16.42578125" style="329" hidden="1"/>
    <col min="12022" max="12022" width="16" style="329" hidden="1"/>
    <col min="12023" max="12025" width="3.28515625" style="329" hidden="1"/>
    <col min="12026" max="12026" width="7.140625" style="329" hidden="1"/>
    <col min="12027" max="12038" width="13.7109375" style="329" hidden="1"/>
    <col min="12039" max="12039" width="14.42578125" style="329" hidden="1"/>
    <col min="12040" max="12040" width="1.7109375" style="329" hidden="1"/>
    <col min="12041" max="12275" width="11.42578125" style="329" hidden="1"/>
    <col min="12276" max="12276" width="1.7109375" style="329" hidden="1"/>
    <col min="12277" max="12277" width="16.42578125" style="329" hidden="1"/>
    <col min="12278" max="12278" width="16" style="329" hidden="1"/>
    <col min="12279" max="12281" width="3.28515625" style="329" hidden="1"/>
    <col min="12282" max="12282" width="7.140625" style="329" hidden="1"/>
    <col min="12283" max="12294" width="13.7109375" style="329" hidden="1"/>
    <col min="12295" max="12295" width="14.42578125" style="329" hidden="1"/>
    <col min="12296" max="12296" width="1.7109375" style="329" hidden="1"/>
    <col min="12297" max="12531" width="11.42578125" style="329" hidden="1"/>
    <col min="12532" max="12532" width="1.7109375" style="329" hidden="1"/>
    <col min="12533" max="12533" width="16.42578125" style="329" hidden="1"/>
    <col min="12534" max="12534" width="16" style="329" hidden="1"/>
    <col min="12535" max="12537" width="3.28515625" style="329" hidden="1"/>
    <col min="12538" max="12538" width="7.140625" style="329" hidden="1"/>
    <col min="12539" max="12550" width="13.7109375" style="329" hidden="1"/>
    <col min="12551" max="12551" width="14.42578125" style="329" hidden="1"/>
    <col min="12552" max="12552" width="1.7109375" style="329" hidden="1"/>
    <col min="12553" max="12787" width="11.42578125" style="329" hidden="1"/>
    <col min="12788" max="12788" width="1.7109375" style="329" hidden="1"/>
    <col min="12789" max="12789" width="16.42578125" style="329" hidden="1"/>
    <col min="12790" max="12790" width="16" style="329" hidden="1"/>
    <col min="12791" max="12793" width="3.28515625" style="329" hidden="1"/>
    <col min="12794" max="12794" width="7.140625" style="329" hidden="1"/>
    <col min="12795" max="12806" width="13.7109375" style="329" hidden="1"/>
    <col min="12807" max="12807" width="14.42578125" style="329" hidden="1"/>
    <col min="12808" max="12808" width="1.7109375" style="329" hidden="1"/>
    <col min="12809" max="13043" width="11.42578125" style="329" hidden="1"/>
    <col min="13044" max="13044" width="1.7109375" style="329" hidden="1"/>
    <col min="13045" max="13045" width="16.42578125" style="329" hidden="1"/>
    <col min="13046" max="13046" width="16" style="329" hidden="1"/>
    <col min="13047" max="13049" width="3.28515625" style="329" hidden="1"/>
    <col min="13050" max="13050" width="7.140625" style="329" hidden="1"/>
    <col min="13051" max="13062" width="13.7109375" style="329" hidden="1"/>
    <col min="13063" max="13063" width="14.42578125" style="329" hidden="1"/>
    <col min="13064" max="13064" width="1.7109375" style="329" hidden="1"/>
    <col min="13065" max="13299" width="11.42578125" style="329" hidden="1"/>
    <col min="13300" max="13300" width="1.7109375" style="329" hidden="1"/>
    <col min="13301" max="13301" width="16.42578125" style="329" hidden="1"/>
    <col min="13302" max="13302" width="16" style="329" hidden="1"/>
    <col min="13303" max="13305" width="3.28515625" style="329" hidden="1"/>
    <col min="13306" max="13306" width="7.140625" style="329" hidden="1"/>
    <col min="13307" max="13318" width="13.7109375" style="329" hidden="1"/>
    <col min="13319" max="13319" width="14.42578125" style="329" hidden="1"/>
    <col min="13320" max="13320" width="1.7109375" style="329" hidden="1"/>
    <col min="13321" max="13555" width="11.42578125" style="329" hidden="1"/>
    <col min="13556" max="13556" width="1.7109375" style="329" hidden="1"/>
    <col min="13557" max="13557" width="16.42578125" style="329" hidden="1"/>
    <col min="13558" max="13558" width="16" style="329" hidden="1"/>
    <col min="13559" max="13561" width="3.28515625" style="329" hidden="1"/>
    <col min="13562" max="13562" width="7.140625" style="329" hidden="1"/>
    <col min="13563" max="13574" width="13.7109375" style="329" hidden="1"/>
    <col min="13575" max="13575" width="14.42578125" style="329" hidden="1"/>
    <col min="13576" max="13576" width="1.7109375" style="329" hidden="1"/>
    <col min="13577" max="13811" width="11.42578125" style="329" hidden="1"/>
    <col min="13812" max="13812" width="1.7109375" style="329" hidden="1"/>
    <col min="13813" max="13813" width="16.42578125" style="329" hidden="1"/>
    <col min="13814" max="13814" width="16" style="329" hidden="1"/>
    <col min="13815" max="13817" width="3.28515625" style="329" hidden="1"/>
    <col min="13818" max="13818" width="7.140625" style="329" hidden="1"/>
    <col min="13819" max="13830" width="13.7109375" style="329" hidden="1"/>
    <col min="13831" max="13831" width="14.42578125" style="329" hidden="1"/>
    <col min="13832" max="13832" width="1.7109375" style="329" hidden="1"/>
    <col min="13833" max="14067" width="11.42578125" style="329" hidden="1"/>
    <col min="14068" max="14068" width="1.7109375" style="329" hidden="1"/>
    <col min="14069" max="14069" width="16.42578125" style="329" hidden="1"/>
    <col min="14070" max="14070" width="16" style="329" hidden="1"/>
    <col min="14071" max="14073" width="3.28515625" style="329" hidden="1"/>
    <col min="14074" max="14074" width="7.140625" style="329" hidden="1"/>
    <col min="14075" max="14086" width="13.7109375" style="329" hidden="1"/>
    <col min="14087" max="14087" width="14.42578125" style="329" hidden="1"/>
    <col min="14088" max="14088" width="1.7109375" style="329" hidden="1"/>
    <col min="14089" max="14323" width="11.42578125" style="329" hidden="1"/>
    <col min="14324" max="14324" width="1.7109375" style="329" hidden="1"/>
    <col min="14325" max="14325" width="16.42578125" style="329" hidden="1"/>
    <col min="14326" max="14326" width="16" style="329" hidden="1"/>
    <col min="14327" max="14329" width="3.28515625" style="329" hidden="1"/>
    <col min="14330" max="14330" width="7.140625" style="329" hidden="1"/>
    <col min="14331" max="14342" width="13.7109375" style="329" hidden="1"/>
    <col min="14343" max="14343" width="14.42578125" style="329" hidden="1"/>
    <col min="14344" max="14344" width="1.7109375" style="329" hidden="1"/>
    <col min="14345" max="14579" width="11.42578125" style="329" hidden="1"/>
    <col min="14580" max="14580" width="1.7109375" style="329" hidden="1"/>
    <col min="14581" max="14581" width="16.42578125" style="329" hidden="1"/>
    <col min="14582" max="14582" width="16" style="329" hidden="1"/>
    <col min="14583" max="14585" width="3.28515625" style="329" hidden="1"/>
    <col min="14586" max="14586" width="7.140625" style="329" hidden="1"/>
    <col min="14587" max="14598" width="13.7109375" style="329" hidden="1"/>
    <col min="14599" max="14599" width="14.42578125" style="329" hidden="1"/>
    <col min="14600" max="14600" width="1.7109375" style="329" hidden="1"/>
    <col min="14601" max="14835" width="11.42578125" style="329" hidden="1"/>
    <col min="14836" max="14836" width="1.7109375" style="329" hidden="1"/>
    <col min="14837" max="14837" width="16.42578125" style="329" hidden="1"/>
    <col min="14838" max="14838" width="16" style="329" hidden="1"/>
    <col min="14839" max="14841" width="3.28515625" style="329" hidden="1"/>
    <col min="14842" max="14842" width="7.140625" style="329" hidden="1"/>
    <col min="14843" max="14854" width="13.7109375" style="329" hidden="1"/>
    <col min="14855" max="14855" width="14.42578125" style="329" hidden="1"/>
    <col min="14856" max="14856" width="1.7109375" style="329" hidden="1"/>
    <col min="14857" max="15091" width="11.42578125" style="329" hidden="1"/>
    <col min="15092" max="15092" width="1.7109375" style="329" hidden="1"/>
    <col min="15093" max="15093" width="16.42578125" style="329" hidden="1"/>
    <col min="15094" max="15094" width="16" style="329" hidden="1"/>
    <col min="15095" max="15097" width="3.28515625" style="329" hidden="1"/>
    <col min="15098" max="15098" width="7.140625" style="329" hidden="1"/>
    <col min="15099" max="15110" width="13.7109375" style="329" hidden="1"/>
    <col min="15111" max="15111" width="14.42578125" style="329" hidden="1"/>
    <col min="15112" max="15112" width="1.7109375" style="329" hidden="1"/>
    <col min="15113" max="15347" width="11.42578125" style="329" hidden="1"/>
    <col min="15348" max="15348" width="1.7109375" style="329" hidden="1"/>
    <col min="15349" max="15349" width="16.42578125" style="329" hidden="1"/>
    <col min="15350" max="15350" width="16" style="329" hidden="1"/>
    <col min="15351" max="15353" width="3.28515625" style="329" hidden="1"/>
    <col min="15354" max="15354" width="7.140625" style="329" hidden="1"/>
    <col min="15355" max="15366" width="13.7109375" style="329" hidden="1"/>
    <col min="15367" max="15367" width="14.42578125" style="329" hidden="1"/>
    <col min="15368" max="15368" width="1.7109375" style="329" hidden="1"/>
    <col min="15369" max="15603" width="11.42578125" style="329" hidden="1"/>
    <col min="15604" max="15604" width="1.7109375" style="329" hidden="1"/>
    <col min="15605" max="15605" width="16.42578125" style="329" hidden="1"/>
    <col min="15606" max="15606" width="16" style="329" hidden="1"/>
    <col min="15607" max="15609" width="3.28515625" style="329" hidden="1"/>
    <col min="15610" max="15610" width="7.140625" style="329" hidden="1"/>
    <col min="15611" max="15622" width="13.7109375" style="329" hidden="1"/>
    <col min="15623" max="15623" width="14.42578125" style="329" hidden="1"/>
    <col min="15624" max="15624" width="1.7109375" style="329" hidden="1"/>
    <col min="15625" max="15859" width="11.42578125" style="329" hidden="1"/>
    <col min="15860" max="15860" width="1.7109375" style="329" hidden="1"/>
    <col min="15861" max="15861" width="16.42578125" style="329" hidden="1"/>
    <col min="15862" max="15862" width="16" style="329" hidden="1"/>
    <col min="15863" max="15865" width="3.28515625" style="329" hidden="1"/>
    <col min="15866" max="15866" width="7.140625" style="329" hidden="1"/>
    <col min="15867" max="15878" width="13.7109375" style="329" hidden="1"/>
    <col min="15879" max="15879" width="14.42578125" style="329" hidden="1"/>
    <col min="15880" max="15880" width="1.7109375" style="329" hidden="1"/>
    <col min="15881" max="16115" width="11.42578125" style="329" hidden="1"/>
    <col min="16116" max="16116" width="1.7109375" style="329" hidden="1"/>
    <col min="16117" max="16117" width="16.42578125" style="329" hidden="1"/>
    <col min="16118" max="16118" width="16" style="329" hidden="1"/>
    <col min="16119" max="16121" width="3.28515625" style="329" hidden="1"/>
    <col min="16122" max="16122" width="7.140625" style="329" hidden="1"/>
    <col min="16123" max="16134" width="13.7109375" style="329" hidden="1"/>
    <col min="16135" max="16135" width="14.42578125" style="329" hidden="1"/>
    <col min="16136" max="16136" width="1.7109375" style="329" hidden="1"/>
    <col min="16137" max="16384" width="11.42578125" style="329" hidden="1"/>
  </cols>
  <sheetData>
    <row r="1" spans="1:12" s="349" customFormat="1" ht="13.5" customHeight="1">
      <c r="A1" s="554" t="s">
        <v>1328</v>
      </c>
      <c r="B1" s="554" t="s">
        <v>1329</v>
      </c>
      <c r="C1" s="321"/>
      <c r="D1" s="556" t="s">
        <v>1330</v>
      </c>
      <c r="E1" s="554" t="s">
        <v>750</v>
      </c>
      <c r="F1" s="556" t="s">
        <v>1327</v>
      </c>
      <c r="G1" s="555"/>
      <c r="H1" s="555"/>
      <c r="I1" s="348"/>
    </row>
    <row r="2" spans="1:12" s="349" customFormat="1" ht="30">
      <c r="A2" s="555"/>
      <c r="B2" s="555"/>
      <c r="C2" s="321"/>
      <c r="D2" s="555"/>
      <c r="E2" s="555"/>
      <c r="F2" s="403" t="s">
        <v>1331</v>
      </c>
      <c r="G2" s="403" t="s">
        <v>1332</v>
      </c>
      <c r="H2" s="403" t="s">
        <v>1333</v>
      </c>
      <c r="I2" s="348"/>
    </row>
    <row r="3" spans="1:12" ht="38.25" customHeight="1">
      <c r="A3" s="323" t="s">
        <v>1470</v>
      </c>
      <c r="B3" s="323" t="s">
        <v>1471</v>
      </c>
      <c r="C3" s="357"/>
      <c r="D3" s="324">
        <v>9</v>
      </c>
      <c r="E3" s="325">
        <v>101</v>
      </c>
      <c r="F3" s="326">
        <v>15559</v>
      </c>
      <c r="G3" s="327">
        <f>D3*F3</f>
        <v>140031</v>
      </c>
      <c r="H3" s="327">
        <f>G3/30*365</f>
        <v>1703710.5</v>
      </c>
    </row>
    <row r="4" spans="1:12" s="331" customFormat="1" ht="38.25" customHeight="1">
      <c r="A4" s="323" t="s">
        <v>1472</v>
      </c>
      <c r="B4" s="323" t="s">
        <v>1473</v>
      </c>
      <c r="C4" s="357"/>
      <c r="D4" s="324">
        <v>1</v>
      </c>
      <c r="E4" s="325">
        <v>101</v>
      </c>
      <c r="F4" s="326">
        <v>34503</v>
      </c>
      <c r="G4" s="327">
        <f>D4*F4</f>
        <v>34503</v>
      </c>
      <c r="H4" s="327">
        <f>G4/30*365</f>
        <v>419786.49999999994</v>
      </c>
      <c r="I4" s="330"/>
      <c r="L4" s="331">
        <v>101</v>
      </c>
    </row>
    <row r="5" spans="1:12" s="331" customFormat="1" ht="38.25" customHeight="1">
      <c r="A5" s="323" t="s">
        <v>1474</v>
      </c>
      <c r="B5" s="323" t="s">
        <v>1475</v>
      </c>
      <c r="C5" s="357"/>
      <c r="D5" s="324">
        <v>1</v>
      </c>
      <c r="E5" s="325">
        <v>101</v>
      </c>
      <c r="F5" s="326">
        <v>13650</v>
      </c>
      <c r="G5" s="327">
        <f t="shared" ref="G5:G130" si="0">D5*F5</f>
        <v>13650</v>
      </c>
      <c r="H5" s="327">
        <f t="shared" ref="H5:H68" si="1">G5/30*365</f>
        <v>166075</v>
      </c>
      <c r="I5" s="330"/>
    </row>
    <row r="6" spans="1:12" s="331" customFormat="1" ht="38.25" customHeight="1">
      <c r="A6" s="323" t="s">
        <v>1476</v>
      </c>
      <c r="B6" s="323" t="s">
        <v>1475</v>
      </c>
      <c r="C6" s="357"/>
      <c r="D6" s="324">
        <v>2</v>
      </c>
      <c r="E6" s="325">
        <v>101</v>
      </c>
      <c r="F6" s="326">
        <v>5258</v>
      </c>
      <c r="G6" s="327">
        <f t="shared" si="0"/>
        <v>10516</v>
      </c>
      <c r="H6" s="327">
        <f t="shared" si="1"/>
        <v>127944.66666666667</v>
      </c>
      <c r="I6" s="330"/>
    </row>
    <row r="7" spans="1:12" s="331" customFormat="1" ht="38.25" customHeight="1">
      <c r="A7" s="323" t="s">
        <v>1477</v>
      </c>
      <c r="B7" s="323" t="s">
        <v>1478</v>
      </c>
      <c r="C7" s="357"/>
      <c r="D7" s="324">
        <v>1</v>
      </c>
      <c r="E7" s="325">
        <v>101</v>
      </c>
      <c r="F7" s="326">
        <v>19562</v>
      </c>
      <c r="G7" s="327">
        <f t="shared" si="0"/>
        <v>19562</v>
      </c>
      <c r="H7" s="327">
        <f t="shared" si="1"/>
        <v>238004.33333333334</v>
      </c>
      <c r="I7" s="330"/>
    </row>
    <row r="8" spans="1:12" s="331" customFormat="1" ht="38.25" customHeight="1">
      <c r="A8" s="323" t="s">
        <v>1479</v>
      </c>
      <c r="B8" s="323" t="s">
        <v>1478</v>
      </c>
      <c r="C8" s="357"/>
      <c r="D8" s="324">
        <v>1</v>
      </c>
      <c r="E8" s="325">
        <v>101</v>
      </c>
      <c r="F8" s="326">
        <v>11130</v>
      </c>
      <c r="G8" s="327">
        <f t="shared" si="0"/>
        <v>11130</v>
      </c>
      <c r="H8" s="327">
        <f t="shared" si="1"/>
        <v>135415</v>
      </c>
      <c r="I8" s="330"/>
    </row>
    <row r="9" spans="1:12" s="331" customFormat="1" ht="38.25" customHeight="1">
      <c r="A9" s="323" t="s">
        <v>1476</v>
      </c>
      <c r="B9" s="323" t="s">
        <v>1478</v>
      </c>
      <c r="C9" s="357"/>
      <c r="D9" s="324">
        <v>1</v>
      </c>
      <c r="E9" s="325">
        <v>101</v>
      </c>
      <c r="F9" s="326">
        <v>5258</v>
      </c>
      <c r="G9" s="327">
        <f t="shared" si="0"/>
        <v>5258</v>
      </c>
      <c r="H9" s="327">
        <f t="shared" si="1"/>
        <v>63972.333333333336</v>
      </c>
      <c r="I9" s="330"/>
    </row>
    <row r="10" spans="1:12" s="331" customFormat="1" ht="38.25" customHeight="1">
      <c r="A10" s="323" t="s">
        <v>1480</v>
      </c>
      <c r="B10" s="323" t="s">
        <v>1478</v>
      </c>
      <c r="C10" s="357"/>
      <c r="D10" s="324">
        <v>1</v>
      </c>
      <c r="E10" s="325">
        <v>101</v>
      </c>
      <c r="F10" s="326">
        <v>7251</v>
      </c>
      <c r="G10" s="327">
        <f t="shared" si="0"/>
        <v>7251</v>
      </c>
      <c r="H10" s="327">
        <f t="shared" si="1"/>
        <v>88220.5</v>
      </c>
      <c r="I10" s="330"/>
    </row>
    <row r="11" spans="1:12" s="331" customFormat="1" ht="38.25" customHeight="1">
      <c r="A11" s="323" t="s">
        <v>1481</v>
      </c>
      <c r="B11" s="323" t="s">
        <v>1478</v>
      </c>
      <c r="C11" s="357"/>
      <c r="D11" s="324">
        <v>1</v>
      </c>
      <c r="E11" s="325">
        <v>101</v>
      </c>
      <c r="F11" s="326">
        <v>5305</v>
      </c>
      <c r="G11" s="327">
        <f t="shared" si="0"/>
        <v>5305</v>
      </c>
      <c r="H11" s="327">
        <f t="shared" si="1"/>
        <v>64544.166666666672</v>
      </c>
      <c r="I11" s="330"/>
    </row>
    <row r="12" spans="1:12" s="331" customFormat="1" ht="38.25" customHeight="1">
      <c r="A12" s="323" t="s">
        <v>1482</v>
      </c>
      <c r="B12" s="323" t="s">
        <v>1483</v>
      </c>
      <c r="C12" s="357"/>
      <c r="D12" s="324">
        <v>1</v>
      </c>
      <c r="E12" s="325">
        <v>101</v>
      </c>
      <c r="F12" s="326">
        <v>11674</v>
      </c>
      <c r="G12" s="327">
        <f t="shared" si="0"/>
        <v>11674</v>
      </c>
      <c r="H12" s="327">
        <f t="shared" si="1"/>
        <v>142033.66666666666</v>
      </c>
      <c r="I12" s="330"/>
    </row>
    <row r="13" spans="1:12" s="331" customFormat="1" ht="38.25" customHeight="1">
      <c r="A13" s="323" t="s">
        <v>1484</v>
      </c>
      <c r="B13" s="323" t="s">
        <v>1485</v>
      </c>
      <c r="C13" s="357"/>
      <c r="D13" s="324">
        <v>1</v>
      </c>
      <c r="E13" s="325">
        <v>101</v>
      </c>
      <c r="F13" s="326">
        <v>10553</v>
      </c>
      <c r="G13" s="327">
        <f t="shared" si="0"/>
        <v>10553</v>
      </c>
      <c r="H13" s="327">
        <f t="shared" si="1"/>
        <v>128394.83333333333</v>
      </c>
      <c r="I13" s="330"/>
    </row>
    <row r="14" spans="1:12" s="331" customFormat="1" ht="38.25" customHeight="1">
      <c r="A14" s="323" t="s">
        <v>1486</v>
      </c>
      <c r="B14" s="323" t="s">
        <v>1485</v>
      </c>
      <c r="C14" s="357"/>
      <c r="D14" s="324">
        <v>1</v>
      </c>
      <c r="E14" s="325">
        <v>101</v>
      </c>
      <c r="F14" s="326">
        <v>8400</v>
      </c>
      <c r="G14" s="327">
        <f t="shared" si="0"/>
        <v>8400</v>
      </c>
      <c r="H14" s="327">
        <f t="shared" si="1"/>
        <v>102200</v>
      </c>
      <c r="I14" s="330"/>
    </row>
    <row r="15" spans="1:12" s="331" customFormat="1" ht="38.25" customHeight="1">
      <c r="A15" s="323" t="s">
        <v>1487</v>
      </c>
      <c r="B15" s="323" t="s">
        <v>1488</v>
      </c>
      <c r="C15" s="357"/>
      <c r="D15" s="324">
        <v>1</v>
      </c>
      <c r="E15" s="325">
        <v>101</v>
      </c>
      <c r="F15" s="326">
        <v>14490</v>
      </c>
      <c r="G15" s="327">
        <f t="shared" si="0"/>
        <v>14490</v>
      </c>
      <c r="H15" s="327">
        <f t="shared" si="1"/>
        <v>176295</v>
      </c>
      <c r="I15" s="330"/>
    </row>
    <row r="16" spans="1:12" s="331" customFormat="1" ht="38.25" customHeight="1">
      <c r="A16" s="323" t="s">
        <v>1476</v>
      </c>
      <c r="B16" s="323" t="s">
        <v>1488</v>
      </c>
      <c r="C16" s="357"/>
      <c r="D16" s="324">
        <v>1</v>
      </c>
      <c r="E16" s="325">
        <v>101</v>
      </c>
      <c r="F16" s="326">
        <v>5258</v>
      </c>
      <c r="G16" s="327">
        <f t="shared" si="0"/>
        <v>5258</v>
      </c>
      <c r="H16" s="327">
        <f t="shared" si="1"/>
        <v>63972.333333333336</v>
      </c>
      <c r="I16" s="330"/>
    </row>
    <row r="17" spans="1:9" s="331" customFormat="1" ht="38.25" customHeight="1">
      <c r="A17" s="323" t="s">
        <v>1489</v>
      </c>
      <c r="B17" s="323" t="s">
        <v>1488</v>
      </c>
      <c r="C17" s="357"/>
      <c r="D17" s="324">
        <v>1</v>
      </c>
      <c r="E17" s="325">
        <v>101</v>
      </c>
      <c r="F17" s="326">
        <v>6308</v>
      </c>
      <c r="G17" s="327">
        <f t="shared" si="0"/>
        <v>6308</v>
      </c>
      <c r="H17" s="327">
        <f t="shared" si="1"/>
        <v>76747.333333333343</v>
      </c>
      <c r="I17" s="330"/>
    </row>
    <row r="18" spans="1:9" s="331" customFormat="1" ht="38.25" customHeight="1">
      <c r="A18" s="323" t="s">
        <v>1490</v>
      </c>
      <c r="B18" s="323" t="s">
        <v>1488</v>
      </c>
      <c r="C18" s="357"/>
      <c r="D18" s="324">
        <v>1</v>
      </c>
      <c r="E18" s="325">
        <v>101</v>
      </c>
      <c r="F18" s="326">
        <v>5977</v>
      </c>
      <c r="G18" s="327">
        <f t="shared" si="0"/>
        <v>5977</v>
      </c>
      <c r="H18" s="327">
        <f t="shared" si="1"/>
        <v>72720.166666666657</v>
      </c>
      <c r="I18" s="330"/>
    </row>
    <row r="19" spans="1:9" s="331" customFormat="1" ht="38.25" customHeight="1">
      <c r="A19" s="323" t="s">
        <v>1491</v>
      </c>
      <c r="B19" s="323" t="s">
        <v>1488</v>
      </c>
      <c r="C19" s="357"/>
      <c r="D19" s="324">
        <v>1</v>
      </c>
      <c r="E19" s="325">
        <v>101</v>
      </c>
      <c r="F19" s="326">
        <v>6930</v>
      </c>
      <c r="G19" s="327">
        <f t="shared" si="0"/>
        <v>6930</v>
      </c>
      <c r="H19" s="327">
        <f t="shared" si="1"/>
        <v>84315</v>
      </c>
      <c r="I19" s="330"/>
    </row>
    <row r="20" spans="1:9" s="331" customFormat="1" ht="38.25" customHeight="1">
      <c r="A20" s="323" t="s">
        <v>1492</v>
      </c>
      <c r="B20" s="323" t="s">
        <v>1488</v>
      </c>
      <c r="C20" s="357"/>
      <c r="D20" s="324">
        <v>1</v>
      </c>
      <c r="E20" s="325">
        <v>101</v>
      </c>
      <c r="F20" s="326">
        <v>5985</v>
      </c>
      <c r="G20" s="327">
        <f t="shared" si="0"/>
        <v>5985</v>
      </c>
      <c r="H20" s="327">
        <f t="shared" si="1"/>
        <v>72817.5</v>
      </c>
      <c r="I20" s="330"/>
    </row>
    <row r="21" spans="1:9" s="331" customFormat="1" ht="38.25" customHeight="1">
      <c r="A21" s="323" t="s">
        <v>1493</v>
      </c>
      <c r="B21" s="323" t="s">
        <v>1488</v>
      </c>
      <c r="C21" s="357"/>
      <c r="D21" s="324">
        <v>4</v>
      </c>
      <c r="E21" s="325">
        <v>101</v>
      </c>
      <c r="F21" s="326">
        <v>2598</v>
      </c>
      <c r="G21" s="327">
        <f t="shared" si="0"/>
        <v>10392</v>
      </c>
      <c r="H21" s="327">
        <f t="shared" si="1"/>
        <v>126435.99999999999</v>
      </c>
      <c r="I21" s="330"/>
    </row>
    <row r="22" spans="1:9" s="331" customFormat="1" ht="38.25" customHeight="1">
      <c r="A22" s="323" t="s">
        <v>1494</v>
      </c>
      <c r="B22" s="323" t="s">
        <v>1488</v>
      </c>
      <c r="C22" s="357"/>
      <c r="D22" s="324">
        <v>1</v>
      </c>
      <c r="E22" s="325">
        <v>101</v>
      </c>
      <c r="F22" s="326">
        <v>5258</v>
      </c>
      <c r="G22" s="327">
        <f t="shared" si="0"/>
        <v>5258</v>
      </c>
      <c r="H22" s="327">
        <f t="shared" si="1"/>
        <v>63972.333333333336</v>
      </c>
      <c r="I22" s="330"/>
    </row>
    <row r="23" spans="1:9" s="331" customFormat="1" ht="38.25" customHeight="1">
      <c r="A23" s="323" t="s">
        <v>1495</v>
      </c>
      <c r="B23" s="323" t="s">
        <v>1488</v>
      </c>
      <c r="C23" s="357"/>
      <c r="D23" s="324">
        <v>1</v>
      </c>
      <c r="E23" s="325">
        <v>101</v>
      </c>
      <c r="F23" s="326">
        <v>5258</v>
      </c>
      <c r="G23" s="327">
        <f t="shared" si="0"/>
        <v>5258</v>
      </c>
      <c r="H23" s="327">
        <f t="shared" si="1"/>
        <v>63972.333333333336</v>
      </c>
      <c r="I23" s="330"/>
    </row>
    <row r="24" spans="1:9" s="331" customFormat="1" ht="38.25" customHeight="1">
      <c r="A24" s="323" t="s">
        <v>1496</v>
      </c>
      <c r="B24" s="323" t="s">
        <v>1488</v>
      </c>
      <c r="C24" s="357"/>
      <c r="D24" s="324">
        <v>1</v>
      </c>
      <c r="E24" s="325">
        <v>101</v>
      </c>
      <c r="F24" s="326">
        <v>4648</v>
      </c>
      <c r="G24" s="327">
        <f t="shared" si="0"/>
        <v>4648</v>
      </c>
      <c r="H24" s="327">
        <f t="shared" si="1"/>
        <v>56550.666666666672</v>
      </c>
      <c r="I24" s="330"/>
    </row>
    <row r="25" spans="1:9" s="331" customFormat="1" ht="38.25" customHeight="1">
      <c r="A25" s="323" t="s">
        <v>1497</v>
      </c>
      <c r="B25" s="323" t="s">
        <v>1488</v>
      </c>
      <c r="C25" s="357"/>
      <c r="D25" s="324">
        <v>1</v>
      </c>
      <c r="E25" s="325">
        <v>101</v>
      </c>
      <c r="F25" s="326">
        <v>5258</v>
      </c>
      <c r="G25" s="327">
        <f t="shared" si="0"/>
        <v>5258</v>
      </c>
      <c r="H25" s="327">
        <f t="shared" si="1"/>
        <v>63972.333333333336</v>
      </c>
      <c r="I25" s="330"/>
    </row>
    <row r="26" spans="1:9" s="331" customFormat="1" ht="38.25" customHeight="1">
      <c r="A26" s="323" t="s">
        <v>1498</v>
      </c>
      <c r="B26" s="323" t="s">
        <v>1499</v>
      </c>
      <c r="C26" s="357"/>
      <c r="D26" s="324">
        <v>1</v>
      </c>
      <c r="E26" s="325">
        <v>101</v>
      </c>
      <c r="F26" s="326">
        <v>11918</v>
      </c>
      <c r="G26" s="327">
        <f t="shared" si="0"/>
        <v>11918</v>
      </c>
      <c r="H26" s="327">
        <f t="shared" si="1"/>
        <v>145002.33333333331</v>
      </c>
      <c r="I26" s="330"/>
    </row>
    <row r="27" spans="1:9" s="331" customFormat="1" ht="38.25" customHeight="1">
      <c r="A27" s="323" t="s">
        <v>1500</v>
      </c>
      <c r="B27" s="323" t="s">
        <v>1499</v>
      </c>
      <c r="C27" s="357"/>
      <c r="D27" s="324">
        <v>1</v>
      </c>
      <c r="E27" s="325">
        <v>101</v>
      </c>
      <c r="F27" s="326">
        <v>3102</v>
      </c>
      <c r="G27" s="327">
        <f t="shared" si="0"/>
        <v>3102</v>
      </c>
      <c r="H27" s="327">
        <f t="shared" si="1"/>
        <v>37741</v>
      </c>
      <c r="I27" s="330"/>
    </row>
    <row r="28" spans="1:9" s="331" customFormat="1" ht="38.25" customHeight="1">
      <c r="A28" s="323" t="s">
        <v>1501</v>
      </c>
      <c r="B28" s="323" t="s">
        <v>1499</v>
      </c>
      <c r="C28" s="357"/>
      <c r="D28" s="324">
        <v>1</v>
      </c>
      <c r="E28" s="325">
        <v>101</v>
      </c>
      <c r="F28" s="326">
        <v>5258</v>
      </c>
      <c r="G28" s="327">
        <f t="shared" si="0"/>
        <v>5258</v>
      </c>
      <c r="H28" s="327">
        <f t="shared" si="1"/>
        <v>63972.333333333336</v>
      </c>
      <c r="I28" s="330"/>
    </row>
    <row r="29" spans="1:9" s="331" customFormat="1" ht="38.25" customHeight="1">
      <c r="A29" s="323" t="s">
        <v>1476</v>
      </c>
      <c r="B29" s="323" t="s">
        <v>1499</v>
      </c>
      <c r="C29" s="357"/>
      <c r="D29" s="324">
        <v>1</v>
      </c>
      <c r="E29" s="325">
        <v>101</v>
      </c>
      <c r="F29" s="326">
        <v>5258</v>
      </c>
      <c r="G29" s="327">
        <f t="shared" si="0"/>
        <v>5258</v>
      </c>
      <c r="H29" s="327">
        <f t="shared" si="1"/>
        <v>63972.333333333336</v>
      </c>
      <c r="I29" s="330"/>
    </row>
    <row r="30" spans="1:9" s="331" customFormat="1" ht="38.25" customHeight="1">
      <c r="A30" s="323" t="s">
        <v>1502</v>
      </c>
      <c r="B30" s="323" t="s">
        <v>1503</v>
      </c>
      <c r="C30" s="357"/>
      <c r="D30" s="324">
        <v>1</v>
      </c>
      <c r="E30" s="325">
        <v>101</v>
      </c>
      <c r="F30" s="326">
        <v>11130</v>
      </c>
      <c r="G30" s="327">
        <f t="shared" si="0"/>
        <v>11130</v>
      </c>
      <c r="H30" s="327">
        <f t="shared" si="1"/>
        <v>135415</v>
      </c>
      <c r="I30" s="330"/>
    </row>
    <row r="31" spans="1:9" s="331" customFormat="1" ht="38.25" customHeight="1">
      <c r="A31" s="323" t="s">
        <v>1504</v>
      </c>
      <c r="B31" s="323" t="s">
        <v>1503</v>
      </c>
      <c r="C31" s="357"/>
      <c r="D31" s="324">
        <v>1</v>
      </c>
      <c r="E31" s="325">
        <v>101</v>
      </c>
      <c r="F31" s="326">
        <v>8400</v>
      </c>
      <c r="G31" s="327">
        <f t="shared" si="0"/>
        <v>8400</v>
      </c>
      <c r="H31" s="327">
        <f t="shared" si="1"/>
        <v>102200</v>
      </c>
      <c r="I31" s="330"/>
    </row>
    <row r="32" spans="1:9" s="331" customFormat="1" ht="38.25" customHeight="1">
      <c r="A32" s="323" t="s">
        <v>1476</v>
      </c>
      <c r="B32" s="323" t="s">
        <v>1503</v>
      </c>
      <c r="C32" s="357"/>
      <c r="D32" s="324">
        <v>1</v>
      </c>
      <c r="E32" s="325">
        <v>101</v>
      </c>
      <c r="F32" s="326">
        <v>5258</v>
      </c>
      <c r="G32" s="327">
        <f t="shared" si="0"/>
        <v>5258</v>
      </c>
      <c r="H32" s="327">
        <f t="shared" si="1"/>
        <v>63972.333333333336</v>
      </c>
      <c r="I32" s="330"/>
    </row>
    <row r="33" spans="1:9" s="331" customFormat="1" ht="38.25" customHeight="1">
      <c r="A33" s="323" t="s">
        <v>1505</v>
      </c>
      <c r="B33" s="323" t="s">
        <v>1503</v>
      </c>
      <c r="C33" s="357"/>
      <c r="D33" s="324">
        <v>1</v>
      </c>
      <c r="E33" s="325">
        <v>101</v>
      </c>
      <c r="F33" s="326">
        <v>5258</v>
      </c>
      <c r="G33" s="327">
        <f t="shared" si="0"/>
        <v>5258</v>
      </c>
      <c r="H33" s="327">
        <f t="shared" si="1"/>
        <v>63972.333333333336</v>
      </c>
      <c r="I33" s="330"/>
    </row>
    <row r="34" spans="1:9" s="331" customFormat="1" ht="38.25" customHeight="1">
      <c r="A34" s="323" t="s">
        <v>1506</v>
      </c>
      <c r="B34" s="323" t="s">
        <v>1503</v>
      </c>
      <c r="C34" s="357"/>
      <c r="D34" s="324">
        <v>1</v>
      </c>
      <c r="E34" s="325">
        <v>101</v>
      </c>
      <c r="F34" s="326">
        <v>5059</v>
      </c>
      <c r="G34" s="327">
        <f t="shared" si="0"/>
        <v>5059</v>
      </c>
      <c r="H34" s="327">
        <f t="shared" si="1"/>
        <v>61551.166666666664</v>
      </c>
      <c r="I34" s="330"/>
    </row>
    <row r="35" spans="1:9" s="331" customFormat="1" ht="38.25" customHeight="1">
      <c r="A35" s="323" t="s">
        <v>1507</v>
      </c>
      <c r="B35" s="323" t="s">
        <v>1503</v>
      </c>
      <c r="C35" s="357"/>
      <c r="D35" s="324">
        <v>1</v>
      </c>
      <c r="E35" s="325">
        <v>101</v>
      </c>
      <c r="F35" s="326">
        <v>5653</v>
      </c>
      <c r="G35" s="327">
        <f t="shared" si="0"/>
        <v>5653</v>
      </c>
      <c r="H35" s="327">
        <f t="shared" si="1"/>
        <v>68778.166666666672</v>
      </c>
      <c r="I35" s="330"/>
    </row>
    <row r="36" spans="1:9" s="331" customFormat="1" ht="38.25" customHeight="1">
      <c r="A36" s="323" t="s">
        <v>1508</v>
      </c>
      <c r="B36" s="323" t="s">
        <v>1503</v>
      </c>
      <c r="C36" s="357"/>
      <c r="D36" s="324">
        <v>1</v>
      </c>
      <c r="E36" s="325">
        <v>101</v>
      </c>
      <c r="F36" s="326">
        <v>4730</v>
      </c>
      <c r="G36" s="327">
        <f t="shared" si="0"/>
        <v>4730</v>
      </c>
      <c r="H36" s="327">
        <f t="shared" si="1"/>
        <v>57548.333333333328</v>
      </c>
      <c r="I36" s="330"/>
    </row>
    <row r="37" spans="1:9" s="331" customFormat="1" ht="38.25" customHeight="1">
      <c r="A37" s="323" t="s">
        <v>1509</v>
      </c>
      <c r="B37" s="323" t="s">
        <v>1503</v>
      </c>
      <c r="C37" s="357"/>
      <c r="D37" s="324">
        <v>1</v>
      </c>
      <c r="E37" s="325">
        <v>101</v>
      </c>
      <c r="F37" s="326">
        <v>2787</v>
      </c>
      <c r="G37" s="327">
        <f t="shared" si="0"/>
        <v>2787</v>
      </c>
      <c r="H37" s="327">
        <f t="shared" si="1"/>
        <v>33908.5</v>
      </c>
      <c r="I37" s="330"/>
    </row>
    <row r="38" spans="1:9" s="331" customFormat="1" ht="38.25" customHeight="1">
      <c r="A38" s="323" t="s">
        <v>1510</v>
      </c>
      <c r="B38" s="323" t="s">
        <v>1511</v>
      </c>
      <c r="C38" s="357"/>
      <c r="D38" s="324">
        <v>1</v>
      </c>
      <c r="E38" s="325">
        <v>101</v>
      </c>
      <c r="F38" s="326">
        <v>3707</v>
      </c>
      <c r="G38" s="327">
        <f t="shared" si="0"/>
        <v>3707</v>
      </c>
      <c r="H38" s="327">
        <f t="shared" si="1"/>
        <v>45101.833333333328</v>
      </c>
      <c r="I38" s="330"/>
    </row>
    <row r="39" spans="1:9" s="331" customFormat="1" ht="38.25" customHeight="1">
      <c r="A39" s="323" t="s">
        <v>1512</v>
      </c>
      <c r="B39" s="323" t="s">
        <v>1511</v>
      </c>
      <c r="C39" s="357"/>
      <c r="D39" s="324">
        <v>1</v>
      </c>
      <c r="E39" s="325">
        <v>101</v>
      </c>
      <c r="F39" s="326">
        <v>3704</v>
      </c>
      <c r="G39" s="327">
        <f t="shared" si="0"/>
        <v>3704</v>
      </c>
      <c r="H39" s="327">
        <f t="shared" si="1"/>
        <v>45065.333333333336</v>
      </c>
      <c r="I39" s="330"/>
    </row>
    <row r="40" spans="1:9" s="331" customFormat="1" ht="38.25" customHeight="1">
      <c r="A40" s="323" t="s">
        <v>1513</v>
      </c>
      <c r="B40" s="323" t="s">
        <v>1511</v>
      </c>
      <c r="C40" s="357"/>
      <c r="D40" s="324">
        <v>1</v>
      </c>
      <c r="E40" s="325">
        <v>101</v>
      </c>
      <c r="F40" s="326">
        <v>3704</v>
      </c>
      <c r="G40" s="327">
        <f t="shared" si="0"/>
        <v>3704</v>
      </c>
      <c r="H40" s="327">
        <f t="shared" si="1"/>
        <v>45065.333333333336</v>
      </c>
      <c r="I40" s="330"/>
    </row>
    <row r="41" spans="1:9" s="331" customFormat="1" ht="38.25" customHeight="1">
      <c r="A41" s="323" t="s">
        <v>1514</v>
      </c>
      <c r="B41" s="323" t="s">
        <v>1515</v>
      </c>
      <c r="C41" s="357"/>
      <c r="D41" s="324">
        <v>1</v>
      </c>
      <c r="E41" s="325">
        <v>101</v>
      </c>
      <c r="F41" s="326">
        <v>19866</v>
      </c>
      <c r="G41" s="327">
        <f t="shared" si="0"/>
        <v>19866</v>
      </c>
      <c r="H41" s="327">
        <f t="shared" si="1"/>
        <v>241703.00000000003</v>
      </c>
      <c r="I41" s="330"/>
    </row>
    <row r="42" spans="1:9" s="331" customFormat="1" ht="38.25" customHeight="1">
      <c r="A42" s="323" t="s">
        <v>1516</v>
      </c>
      <c r="B42" s="323" t="s">
        <v>1515</v>
      </c>
      <c r="C42" s="357"/>
      <c r="D42" s="324">
        <v>1</v>
      </c>
      <c r="E42" s="325">
        <v>101</v>
      </c>
      <c r="F42" s="326">
        <v>7012</v>
      </c>
      <c r="G42" s="327">
        <f t="shared" si="0"/>
        <v>7012</v>
      </c>
      <c r="H42" s="327">
        <f t="shared" si="1"/>
        <v>85312.666666666657</v>
      </c>
      <c r="I42" s="330"/>
    </row>
    <row r="43" spans="1:9" s="331" customFormat="1" ht="38.25" customHeight="1">
      <c r="A43" s="323" t="s">
        <v>1517</v>
      </c>
      <c r="B43" s="323" t="s">
        <v>1515</v>
      </c>
      <c r="C43" s="357"/>
      <c r="D43" s="324">
        <v>1</v>
      </c>
      <c r="E43" s="325">
        <v>101</v>
      </c>
      <c r="F43" s="326">
        <v>6311</v>
      </c>
      <c r="G43" s="327">
        <f t="shared" si="0"/>
        <v>6311</v>
      </c>
      <c r="H43" s="327">
        <f t="shared" si="1"/>
        <v>76783.833333333343</v>
      </c>
      <c r="I43" s="330"/>
    </row>
    <row r="44" spans="1:9" s="331" customFormat="1" ht="38.25" customHeight="1">
      <c r="A44" s="323" t="s">
        <v>1518</v>
      </c>
      <c r="B44" s="323" t="s">
        <v>1515</v>
      </c>
      <c r="C44" s="357"/>
      <c r="D44" s="324">
        <v>1</v>
      </c>
      <c r="E44" s="325">
        <v>101</v>
      </c>
      <c r="F44" s="326">
        <v>5258</v>
      </c>
      <c r="G44" s="327">
        <f t="shared" si="0"/>
        <v>5258</v>
      </c>
      <c r="H44" s="327">
        <f t="shared" si="1"/>
        <v>63972.333333333336</v>
      </c>
      <c r="I44" s="330"/>
    </row>
    <row r="45" spans="1:9" s="331" customFormat="1" ht="38.25" customHeight="1">
      <c r="A45" s="323" t="s">
        <v>1519</v>
      </c>
      <c r="B45" s="323" t="s">
        <v>1515</v>
      </c>
      <c r="C45" s="357"/>
      <c r="D45" s="324">
        <v>1</v>
      </c>
      <c r="E45" s="325">
        <v>101</v>
      </c>
      <c r="F45" s="326">
        <v>4725</v>
      </c>
      <c r="G45" s="327">
        <f t="shared" si="0"/>
        <v>4725</v>
      </c>
      <c r="H45" s="327">
        <f t="shared" si="1"/>
        <v>57487.5</v>
      </c>
      <c r="I45" s="330"/>
    </row>
    <row r="46" spans="1:9" s="331" customFormat="1" ht="38.25" customHeight="1">
      <c r="A46" s="323" t="s">
        <v>1520</v>
      </c>
      <c r="B46" s="323" t="s">
        <v>1515</v>
      </c>
      <c r="C46" s="357"/>
      <c r="D46" s="324">
        <v>1</v>
      </c>
      <c r="E46" s="325">
        <v>101</v>
      </c>
      <c r="F46" s="326">
        <v>5250</v>
      </c>
      <c r="G46" s="327">
        <f t="shared" si="0"/>
        <v>5250</v>
      </c>
      <c r="H46" s="327">
        <f t="shared" si="1"/>
        <v>63875</v>
      </c>
      <c r="I46" s="330"/>
    </row>
    <row r="47" spans="1:9" s="331" customFormat="1" ht="38.25" customHeight="1">
      <c r="A47" s="323" t="s">
        <v>1521</v>
      </c>
      <c r="B47" s="323" t="s">
        <v>1515</v>
      </c>
      <c r="C47" s="357"/>
      <c r="D47" s="324">
        <v>1</v>
      </c>
      <c r="E47" s="325">
        <v>101</v>
      </c>
      <c r="F47" s="326">
        <v>6075</v>
      </c>
      <c r="G47" s="327">
        <f t="shared" si="0"/>
        <v>6075</v>
      </c>
      <c r="H47" s="327">
        <f t="shared" si="1"/>
        <v>73912.5</v>
      </c>
      <c r="I47" s="330"/>
    </row>
    <row r="48" spans="1:9" s="331" customFormat="1" ht="38.25" customHeight="1">
      <c r="A48" s="323" t="s">
        <v>1522</v>
      </c>
      <c r="B48" s="323" t="s">
        <v>1515</v>
      </c>
      <c r="C48" s="357"/>
      <c r="D48" s="324">
        <v>1</v>
      </c>
      <c r="E48" s="325">
        <v>101</v>
      </c>
      <c r="F48" s="326">
        <v>6311</v>
      </c>
      <c r="G48" s="327">
        <f t="shared" si="0"/>
        <v>6311</v>
      </c>
      <c r="H48" s="327">
        <f t="shared" si="1"/>
        <v>76783.833333333343</v>
      </c>
      <c r="I48" s="330"/>
    </row>
    <row r="49" spans="1:9" s="331" customFormat="1" ht="38.25" customHeight="1">
      <c r="A49" s="323" t="s">
        <v>1523</v>
      </c>
      <c r="B49" s="323" t="s">
        <v>1515</v>
      </c>
      <c r="C49" s="357"/>
      <c r="D49" s="324">
        <v>1</v>
      </c>
      <c r="E49" s="325">
        <v>101</v>
      </c>
      <c r="F49" s="326">
        <v>4200</v>
      </c>
      <c r="G49" s="327">
        <f t="shared" si="0"/>
        <v>4200</v>
      </c>
      <c r="H49" s="327">
        <f t="shared" si="1"/>
        <v>51100</v>
      </c>
      <c r="I49" s="330"/>
    </row>
    <row r="50" spans="1:9" s="331" customFormat="1" ht="38.25" customHeight="1">
      <c r="A50" s="323" t="s">
        <v>1524</v>
      </c>
      <c r="B50" s="323" t="s">
        <v>1525</v>
      </c>
      <c r="C50" s="357"/>
      <c r="D50" s="324">
        <v>1</v>
      </c>
      <c r="E50" s="325">
        <v>101</v>
      </c>
      <c r="F50" s="326">
        <v>8400</v>
      </c>
      <c r="G50" s="327">
        <f t="shared" si="0"/>
        <v>8400</v>
      </c>
      <c r="H50" s="327">
        <f t="shared" si="1"/>
        <v>102200</v>
      </c>
      <c r="I50" s="330"/>
    </row>
    <row r="51" spans="1:9" s="331" customFormat="1" ht="38.25" customHeight="1">
      <c r="A51" s="323" t="s">
        <v>1476</v>
      </c>
      <c r="B51" s="323" t="s">
        <v>1525</v>
      </c>
      <c r="C51" s="357"/>
      <c r="D51" s="324">
        <v>1</v>
      </c>
      <c r="E51" s="325">
        <v>101</v>
      </c>
      <c r="F51" s="326">
        <v>4733</v>
      </c>
      <c r="G51" s="327">
        <f t="shared" si="0"/>
        <v>4733</v>
      </c>
      <c r="H51" s="327">
        <f t="shared" si="1"/>
        <v>57584.833333333336</v>
      </c>
      <c r="I51" s="330"/>
    </row>
    <row r="52" spans="1:9" s="331" customFormat="1" ht="38.25" customHeight="1">
      <c r="A52" s="323" t="s">
        <v>1526</v>
      </c>
      <c r="B52" s="323" t="s">
        <v>1527</v>
      </c>
      <c r="C52" s="357"/>
      <c r="D52" s="324">
        <v>1</v>
      </c>
      <c r="E52" s="325">
        <v>101</v>
      </c>
      <c r="F52" s="326">
        <v>14081</v>
      </c>
      <c r="G52" s="327">
        <f t="shared" si="0"/>
        <v>14081</v>
      </c>
      <c r="H52" s="327">
        <f t="shared" si="1"/>
        <v>171318.83333333334</v>
      </c>
      <c r="I52" s="330"/>
    </row>
    <row r="53" spans="1:9" s="331" customFormat="1" ht="38.25" customHeight="1">
      <c r="A53" s="323" t="s">
        <v>1528</v>
      </c>
      <c r="B53" s="323" t="s">
        <v>1527</v>
      </c>
      <c r="C53" s="357"/>
      <c r="D53" s="324">
        <v>1</v>
      </c>
      <c r="E53" s="325">
        <v>101</v>
      </c>
      <c r="F53" s="326">
        <v>5258</v>
      </c>
      <c r="G53" s="327">
        <f t="shared" si="0"/>
        <v>5258</v>
      </c>
      <c r="H53" s="327">
        <f t="shared" si="1"/>
        <v>63972.333333333336</v>
      </c>
      <c r="I53" s="330"/>
    </row>
    <row r="54" spans="1:9" s="331" customFormat="1" ht="38.25" customHeight="1">
      <c r="A54" s="323" t="s">
        <v>1529</v>
      </c>
      <c r="B54" s="323" t="s">
        <v>1527</v>
      </c>
      <c r="C54" s="357"/>
      <c r="D54" s="324">
        <v>1</v>
      </c>
      <c r="E54" s="325">
        <v>101</v>
      </c>
      <c r="F54" s="326">
        <v>4784</v>
      </c>
      <c r="G54" s="327">
        <f t="shared" si="0"/>
        <v>4784</v>
      </c>
      <c r="H54" s="327">
        <f t="shared" si="1"/>
        <v>58205.333333333336</v>
      </c>
      <c r="I54" s="330"/>
    </row>
    <row r="55" spans="1:9" s="331" customFormat="1" ht="38.25" customHeight="1">
      <c r="A55" s="323" t="s">
        <v>1476</v>
      </c>
      <c r="B55" s="323" t="s">
        <v>1527</v>
      </c>
      <c r="C55" s="357"/>
      <c r="D55" s="324">
        <v>1</v>
      </c>
      <c r="E55" s="325">
        <v>101</v>
      </c>
      <c r="F55" s="326">
        <v>5258</v>
      </c>
      <c r="G55" s="327">
        <f t="shared" si="0"/>
        <v>5258</v>
      </c>
      <c r="H55" s="327">
        <f t="shared" si="1"/>
        <v>63972.333333333336</v>
      </c>
      <c r="I55" s="330"/>
    </row>
    <row r="56" spans="1:9" s="331" customFormat="1" ht="38.25" customHeight="1">
      <c r="A56" s="323" t="s">
        <v>1530</v>
      </c>
      <c r="B56" s="323" t="s">
        <v>1527</v>
      </c>
      <c r="C56" s="357"/>
      <c r="D56" s="324">
        <v>1</v>
      </c>
      <c r="E56" s="325">
        <v>101</v>
      </c>
      <c r="F56" s="326">
        <v>4784</v>
      </c>
      <c r="G56" s="327">
        <f t="shared" si="0"/>
        <v>4784</v>
      </c>
      <c r="H56" s="327">
        <f t="shared" si="1"/>
        <v>58205.333333333336</v>
      </c>
      <c r="I56" s="330"/>
    </row>
    <row r="57" spans="1:9" s="331" customFormat="1" ht="38.25" customHeight="1">
      <c r="A57" s="323" t="s">
        <v>1531</v>
      </c>
      <c r="B57" s="323" t="s">
        <v>1532</v>
      </c>
      <c r="C57" s="357"/>
      <c r="D57" s="324">
        <v>1</v>
      </c>
      <c r="E57" s="325">
        <v>101</v>
      </c>
      <c r="F57" s="326">
        <v>10490</v>
      </c>
      <c r="G57" s="327">
        <f t="shared" si="0"/>
        <v>10490</v>
      </c>
      <c r="H57" s="327">
        <f t="shared" si="1"/>
        <v>127628.33333333334</v>
      </c>
      <c r="I57" s="330"/>
    </row>
    <row r="58" spans="1:9" s="331" customFormat="1" ht="38.25" customHeight="1">
      <c r="A58" s="323" t="s">
        <v>1476</v>
      </c>
      <c r="B58" s="323" t="s">
        <v>1532</v>
      </c>
      <c r="C58" s="357"/>
      <c r="D58" s="324">
        <v>1</v>
      </c>
      <c r="E58" s="325">
        <v>101</v>
      </c>
      <c r="F58" s="326">
        <v>5258</v>
      </c>
      <c r="G58" s="327">
        <f t="shared" si="0"/>
        <v>5258</v>
      </c>
      <c r="H58" s="327">
        <f t="shared" si="1"/>
        <v>63972.333333333336</v>
      </c>
      <c r="I58" s="330"/>
    </row>
    <row r="59" spans="1:9" s="331" customFormat="1" ht="38.25" customHeight="1">
      <c r="A59" s="323" t="s">
        <v>1533</v>
      </c>
      <c r="B59" s="323" t="s">
        <v>1532</v>
      </c>
      <c r="C59" s="357"/>
      <c r="D59" s="324">
        <v>1</v>
      </c>
      <c r="E59" s="325">
        <v>101</v>
      </c>
      <c r="F59" s="326">
        <v>4733</v>
      </c>
      <c r="G59" s="327">
        <f t="shared" si="0"/>
        <v>4733</v>
      </c>
      <c r="H59" s="327">
        <f t="shared" si="1"/>
        <v>57584.833333333336</v>
      </c>
      <c r="I59" s="330"/>
    </row>
    <row r="60" spans="1:9" s="331" customFormat="1" ht="38.25" customHeight="1">
      <c r="A60" s="323" t="s">
        <v>1534</v>
      </c>
      <c r="B60" s="323" t="s">
        <v>1532</v>
      </c>
      <c r="C60" s="357"/>
      <c r="D60" s="324">
        <v>1</v>
      </c>
      <c r="E60" s="325">
        <v>101</v>
      </c>
      <c r="F60" s="326">
        <v>9815</v>
      </c>
      <c r="G60" s="327">
        <f t="shared" si="0"/>
        <v>9815</v>
      </c>
      <c r="H60" s="327">
        <f t="shared" si="1"/>
        <v>119415.83333333334</v>
      </c>
      <c r="I60" s="330"/>
    </row>
    <row r="61" spans="1:9" s="331" customFormat="1" ht="38.25" customHeight="1">
      <c r="A61" s="323" t="s">
        <v>1535</v>
      </c>
      <c r="B61" s="323" t="s">
        <v>1532</v>
      </c>
      <c r="C61" s="357"/>
      <c r="D61" s="324">
        <v>1</v>
      </c>
      <c r="E61" s="325">
        <v>101</v>
      </c>
      <c r="F61" s="326">
        <v>6972</v>
      </c>
      <c r="G61" s="327">
        <f t="shared" si="0"/>
        <v>6972</v>
      </c>
      <c r="H61" s="327">
        <f t="shared" si="1"/>
        <v>84826</v>
      </c>
      <c r="I61" s="330"/>
    </row>
    <row r="62" spans="1:9" s="331" customFormat="1" ht="38.25" customHeight="1">
      <c r="A62" s="323" t="s">
        <v>1536</v>
      </c>
      <c r="B62" s="323" t="s">
        <v>1532</v>
      </c>
      <c r="C62" s="357"/>
      <c r="D62" s="324">
        <v>1</v>
      </c>
      <c r="E62" s="325">
        <v>101</v>
      </c>
      <c r="F62" s="326">
        <v>7130</v>
      </c>
      <c r="G62" s="327">
        <f t="shared" si="0"/>
        <v>7130</v>
      </c>
      <c r="H62" s="327">
        <f t="shared" si="1"/>
        <v>86748.333333333328</v>
      </c>
      <c r="I62" s="330"/>
    </row>
    <row r="63" spans="1:9" s="331" customFormat="1" ht="38.25" customHeight="1">
      <c r="A63" s="323" t="s">
        <v>1537</v>
      </c>
      <c r="B63" s="323" t="s">
        <v>1532</v>
      </c>
      <c r="C63" s="357"/>
      <c r="D63" s="324">
        <v>1</v>
      </c>
      <c r="E63" s="325">
        <v>101</v>
      </c>
      <c r="F63" s="326">
        <v>5935</v>
      </c>
      <c r="G63" s="327">
        <f t="shared" si="0"/>
        <v>5935</v>
      </c>
      <c r="H63" s="327">
        <f t="shared" si="1"/>
        <v>72209.166666666672</v>
      </c>
      <c r="I63" s="330"/>
    </row>
    <row r="64" spans="1:9" s="331" customFormat="1" ht="38.25" customHeight="1">
      <c r="A64" s="323" t="s">
        <v>1538</v>
      </c>
      <c r="B64" s="323" t="s">
        <v>1532</v>
      </c>
      <c r="C64" s="357"/>
      <c r="D64" s="324">
        <v>1</v>
      </c>
      <c r="E64" s="325">
        <v>101</v>
      </c>
      <c r="F64" s="326">
        <v>5252</v>
      </c>
      <c r="G64" s="327">
        <f t="shared" si="0"/>
        <v>5252</v>
      </c>
      <c r="H64" s="327">
        <f t="shared" si="1"/>
        <v>63899.333333333328</v>
      </c>
      <c r="I64" s="330"/>
    </row>
    <row r="65" spans="1:12" s="331" customFormat="1" ht="38.25" customHeight="1">
      <c r="A65" s="323" t="s">
        <v>1539</v>
      </c>
      <c r="B65" s="323" t="s">
        <v>1532</v>
      </c>
      <c r="C65" s="357"/>
      <c r="D65" s="324">
        <v>2</v>
      </c>
      <c r="E65" s="325">
        <v>101</v>
      </c>
      <c r="F65" s="326">
        <v>5086</v>
      </c>
      <c r="G65" s="327">
        <f t="shared" si="0"/>
        <v>10172</v>
      </c>
      <c r="H65" s="327">
        <f t="shared" si="1"/>
        <v>123759.33333333333</v>
      </c>
      <c r="I65" s="330"/>
    </row>
    <row r="66" spans="1:12" s="331" customFormat="1" ht="38.25" customHeight="1">
      <c r="A66" s="323" t="s">
        <v>1540</v>
      </c>
      <c r="B66" s="323" t="s">
        <v>1532</v>
      </c>
      <c r="C66" s="357"/>
      <c r="D66" s="324">
        <v>1</v>
      </c>
      <c r="E66" s="325">
        <v>101</v>
      </c>
      <c r="F66" s="326">
        <v>5258</v>
      </c>
      <c r="G66" s="327">
        <f t="shared" si="0"/>
        <v>5258</v>
      </c>
      <c r="H66" s="327">
        <f t="shared" si="1"/>
        <v>63972.333333333336</v>
      </c>
      <c r="I66" s="330"/>
    </row>
    <row r="67" spans="1:12" s="331" customFormat="1" ht="38.25" customHeight="1">
      <c r="A67" s="323" t="s">
        <v>1541</v>
      </c>
      <c r="B67" s="323" t="s">
        <v>1532</v>
      </c>
      <c r="C67" s="357"/>
      <c r="D67" s="324">
        <v>1</v>
      </c>
      <c r="E67" s="325">
        <v>101</v>
      </c>
      <c r="F67" s="326">
        <v>5783</v>
      </c>
      <c r="G67" s="327">
        <f t="shared" si="0"/>
        <v>5783</v>
      </c>
      <c r="H67" s="327">
        <f t="shared" si="1"/>
        <v>70359.833333333343</v>
      </c>
      <c r="I67" s="330"/>
    </row>
    <row r="68" spans="1:12" s="331" customFormat="1" ht="38.25" customHeight="1">
      <c r="A68" s="323" t="s">
        <v>1542</v>
      </c>
      <c r="B68" s="323" t="s">
        <v>1532</v>
      </c>
      <c r="C68" s="357"/>
      <c r="D68" s="324">
        <v>1</v>
      </c>
      <c r="E68" s="325">
        <v>101</v>
      </c>
      <c r="F68" s="326">
        <v>5460</v>
      </c>
      <c r="G68" s="327">
        <f t="shared" si="0"/>
        <v>5460</v>
      </c>
      <c r="H68" s="327">
        <f t="shared" si="1"/>
        <v>66430</v>
      </c>
      <c r="I68" s="330"/>
    </row>
    <row r="69" spans="1:12" s="331" customFormat="1" ht="38.25" customHeight="1">
      <c r="A69" s="323" t="s">
        <v>1543</v>
      </c>
      <c r="B69" s="323" t="s">
        <v>1532</v>
      </c>
      <c r="C69" s="357"/>
      <c r="D69" s="324">
        <v>1</v>
      </c>
      <c r="E69" s="325">
        <v>101</v>
      </c>
      <c r="F69" s="326">
        <v>5460</v>
      </c>
      <c r="G69" s="327">
        <f t="shared" si="0"/>
        <v>5460</v>
      </c>
      <c r="H69" s="327">
        <f t="shared" ref="H69:H117" si="2">G69/30*365</f>
        <v>66430</v>
      </c>
      <c r="I69" s="330"/>
    </row>
    <row r="70" spans="1:12" s="331" customFormat="1" ht="38.25" customHeight="1">
      <c r="A70" s="323" t="s">
        <v>1544</v>
      </c>
      <c r="B70" s="323" t="s">
        <v>1532</v>
      </c>
      <c r="C70" s="357"/>
      <c r="D70" s="324">
        <v>1</v>
      </c>
      <c r="E70" s="325">
        <v>101</v>
      </c>
      <c r="F70" s="326">
        <v>3927</v>
      </c>
      <c r="G70" s="327">
        <f t="shared" si="0"/>
        <v>3927</v>
      </c>
      <c r="H70" s="327">
        <f t="shared" si="2"/>
        <v>47778.5</v>
      </c>
      <c r="I70" s="330"/>
    </row>
    <row r="71" spans="1:12" s="331" customFormat="1" ht="38.25" customHeight="1">
      <c r="A71" s="323" t="s">
        <v>1545</v>
      </c>
      <c r="B71" s="323" t="s">
        <v>1546</v>
      </c>
      <c r="C71" s="357"/>
      <c r="D71" s="324">
        <v>1</v>
      </c>
      <c r="E71" s="325">
        <v>101</v>
      </c>
      <c r="F71" s="326">
        <v>10479</v>
      </c>
      <c r="G71" s="327">
        <f t="shared" si="0"/>
        <v>10479</v>
      </c>
      <c r="H71" s="327">
        <f t="shared" si="2"/>
        <v>127494.5</v>
      </c>
      <c r="I71" s="330"/>
    </row>
    <row r="72" spans="1:12" s="331" customFormat="1" ht="38.25" customHeight="1">
      <c r="A72" s="323" t="s">
        <v>1547</v>
      </c>
      <c r="B72" s="323" t="s">
        <v>1546</v>
      </c>
      <c r="C72" s="357"/>
      <c r="D72" s="324">
        <v>1</v>
      </c>
      <c r="E72" s="325">
        <v>101</v>
      </c>
      <c r="F72" s="326">
        <v>6185</v>
      </c>
      <c r="G72" s="327">
        <f t="shared" si="0"/>
        <v>6185</v>
      </c>
      <c r="H72" s="327">
        <f t="shared" si="2"/>
        <v>75250.833333333328</v>
      </c>
      <c r="I72" s="330"/>
    </row>
    <row r="73" spans="1:12" s="331" customFormat="1" ht="38.25" customHeight="1">
      <c r="A73" s="323" t="s">
        <v>1548</v>
      </c>
      <c r="B73" s="323" t="s">
        <v>1546</v>
      </c>
      <c r="C73" s="357"/>
      <c r="D73" s="324">
        <v>1</v>
      </c>
      <c r="E73" s="325">
        <v>101</v>
      </c>
      <c r="F73" s="326">
        <v>7350</v>
      </c>
      <c r="G73" s="327">
        <f t="shared" si="0"/>
        <v>7350</v>
      </c>
      <c r="H73" s="327">
        <f t="shared" si="2"/>
        <v>89425</v>
      </c>
      <c r="I73" s="330"/>
    </row>
    <row r="74" spans="1:12" s="331" customFormat="1" ht="38.25" customHeight="1">
      <c r="A74" s="323" t="s">
        <v>1549</v>
      </c>
      <c r="B74" s="323" t="s">
        <v>1546</v>
      </c>
      <c r="C74" s="357"/>
      <c r="D74" s="324">
        <v>1</v>
      </c>
      <c r="E74" s="325">
        <v>101</v>
      </c>
      <c r="F74" s="326">
        <v>5258</v>
      </c>
      <c r="G74" s="327">
        <f t="shared" si="0"/>
        <v>5258</v>
      </c>
      <c r="H74" s="327">
        <f t="shared" si="2"/>
        <v>63972.333333333336</v>
      </c>
      <c r="I74" s="330"/>
    </row>
    <row r="75" spans="1:12" s="331" customFormat="1" ht="38.25" customHeight="1">
      <c r="A75" s="323" t="s">
        <v>1550</v>
      </c>
      <c r="B75" s="323" t="s">
        <v>1546</v>
      </c>
      <c r="C75" s="357"/>
      <c r="D75" s="324">
        <v>1</v>
      </c>
      <c r="E75" s="325">
        <v>101</v>
      </c>
      <c r="F75" s="326">
        <v>7012</v>
      </c>
      <c r="G75" s="327">
        <f t="shared" si="0"/>
        <v>7012</v>
      </c>
      <c r="H75" s="327">
        <f t="shared" si="2"/>
        <v>85312.666666666657</v>
      </c>
      <c r="I75" s="330"/>
    </row>
    <row r="76" spans="1:12" s="331" customFormat="1" ht="38.25" customHeight="1">
      <c r="A76" s="323" t="s">
        <v>1551</v>
      </c>
      <c r="B76" s="323" t="s">
        <v>1546</v>
      </c>
      <c r="C76" s="357"/>
      <c r="D76" s="324">
        <v>1</v>
      </c>
      <c r="E76" s="325">
        <v>101</v>
      </c>
      <c r="F76" s="326">
        <v>3679</v>
      </c>
      <c r="G76" s="327">
        <f t="shared" si="0"/>
        <v>3679</v>
      </c>
      <c r="H76" s="327">
        <f t="shared" si="2"/>
        <v>44761.166666666672</v>
      </c>
      <c r="I76" s="330"/>
    </row>
    <row r="77" spans="1:12" s="331" customFormat="1" ht="38.25" customHeight="1">
      <c r="A77" s="323" t="s">
        <v>1552</v>
      </c>
      <c r="B77" s="323" t="s">
        <v>1553</v>
      </c>
      <c r="C77" s="357"/>
      <c r="D77" s="324">
        <v>1</v>
      </c>
      <c r="E77" s="325">
        <v>101</v>
      </c>
      <c r="F77" s="326">
        <v>8925</v>
      </c>
      <c r="G77" s="327">
        <f t="shared" si="0"/>
        <v>8925</v>
      </c>
      <c r="H77" s="327">
        <f t="shared" si="2"/>
        <v>108587.5</v>
      </c>
      <c r="I77" s="330"/>
    </row>
    <row r="78" spans="1:12" s="331" customFormat="1" ht="38.25" customHeight="1">
      <c r="A78" s="323" t="s">
        <v>1554</v>
      </c>
      <c r="B78" s="323" t="s">
        <v>1553</v>
      </c>
      <c r="C78" s="357"/>
      <c r="D78" s="324">
        <v>3</v>
      </c>
      <c r="E78" s="325">
        <v>101</v>
      </c>
      <c r="F78" s="326">
        <v>6174</v>
      </c>
      <c r="G78" s="327">
        <f t="shared" si="0"/>
        <v>18522</v>
      </c>
      <c r="H78" s="327">
        <f t="shared" si="2"/>
        <v>225351</v>
      </c>
      <c r="I78" s="330"/>
    </row>
    <row r="79" spans="1:12" s="331" customFormat="1" ht="38.25" customHeight="1">
      <c r="A79" s="323" t="s">
        <v>1555</v>
      </c>
      <c r="B79" s="323" t="s">
        <v>1553</v>
      </c>
      <c r="C79" s="357"/>
      <c r="D79" s="324">
        <v>6</v>
      </c>
      <c r="E79" s="325">
        <v>101</v>
      </c>
      <c r="F79" s="326">
        <v>4381</v>
      </c>
      <c r="G79" s="327">
        <f t="shared" si="0"/>
        <v>26286</v>
      </c>
      <c r="H79" s="327">
        <f t="shared" si="2"/>
        <v>319813</v>
      </c>
      <c r="I79" s="330"/>
      <c r="L79" s="331">
        <v>102</v>
      </c>
    </row>
    <row r="80" spans="1:12" s="331" customFormat="1" ht="38.25" customHeight="1">
      <c r="A80" s="323" t="s">
        <v>1556</v>
      </c>
      <c r="B80" s="323" t="s">
        <v>1553</v>
      </c>
      <c r="C80" s="357"/>
      <c r="D80" s="324">
        <v>1</v>
      </c>
      <c r="E80" s="325">
        <v>101</v>
      </c>
      <c r="F80" s="326">
        <v>4956</v>
      </c>
      <c r="G80" s="327">
        <f t="shared" si="0"/>
        <v>4956</v>
      </c>
      <c r="H80" s="327">
        <f t="shared" si="2"/>
        <v>60297.999999999993</v>
      </c>
      <c r="I80" s="330"/>
      <c r="L80" s="331">
        <v>103</v>
      </c>
    </row>
    <row r="81" spans="1:12" s="331" customFormat="1" ht="38.25" customHeight="1">
      <c r="A81" s="323" t="s">
        <v>1557</v>
      </c>
      <c r="B81" s="323" t="s">
        <v>1553</v>
      </c>
      <c r="C81" s="357"/>
      <c r="D81" s="324">
        <v>1</v>
      </c>
      <c r="E81" s="325">
        <v>101</v>
      </c>
      <c r="F81" s="326">
        <v>4410</v>
      </c>
      <c r="G81" s="327">
        <f t="shared" si="0"/>
        <v>4410</v>
      </c>
      <c r="H81" s="327">
        <f t="shared" si="2"/>
        <v>53655</v>
      </c>
      <c r="I81" s="330"/>
      <c r="L81" s="331">
        <v>199</v>
      </c>
    </row>
    <row r="82" spans="1:12" s="331" customFormat="1" ht="38.25" customHeight="1">
      <c r="A82" s="323" t="s">
        <v>1558</v>
      </c>
      <c r="B82" s="323" t="s">
        <v>1553</v>
      </c>
      <c r="C82" s="357"/>
      <c r="D82" s="324">
        <v>2</v>
      </c>
      <c r="E82" s="325">
        <v>101</v>
      </c>
      <c r="F82" s="326">
        <v>3018</v>
      </c>
      <c r="G82" s="327">
        <f t="shared" si="0"/>
        <v>6036</v>
      </c>
      <c r="H82" s="327">
        <f t="shared" si="2"/>
        <v>73438</v>
      </c>
      <c r="I82" s="330"/>
      <c r="L82" s="331">
        <v>202</v>
      </c>
    </row>
    <row r="83" spans="1:12" s="331" customFormat="1" ht="38.25" customHeight="1">
      <c r="A83" s="323" t="s">
        <v>1559</v>
      </c>
      <c r="B83" s="323" t="s">
        <v>1553</v>
      </c>
      <c r="C83" s="357"/>
      <c r="D83" s="324">
        <v>1</v>
      </c>
      <c r="E83" s="325">
        <v>101</v>
      </c>
      <c r="F83" s="326">
        <v>2493</v>
      </c>
      <c r="G83" s="327">
        <f t="shared" si="0"/>
        <v>2493</v>
      </c>
      <c r="H83" s="327">
        <f t="shared" si="2"/>
        <v>30331.499999999996</v>
      </c>
      <c r="I83" s="330"/>
      <c r="L83" s="331">
        <v>204</v>
      </c>
    </row>
    <row r="84" spans="1:12" s="331" customFormat="1" ht="38.25" customHeight="1">
      <c r="A84" s="323" t="s">
        <v>1560</v>
      </c>
      <c r="B84" s="323" t="s">
        <v>1553</v>
      </c>
      <c r="C84" s="357"/>
      <c r="D84" s="324">
        <v>1</v>
      </c>
      <c r="E84" s="325">
        <v>101</v>
      </c>
      <c r="F84" s="326">
        <v>2871</v>
      </c>
      <c r="G84" s="327">
        <f t="shared" si="0"/>
        <v>2871</v>
      </c>
      <c r="H84" s="327">
        <f t="shared" si="2"/>
        <v>34930.5</v>
      </c>
      <c r="I84" s="330"/>
      <c r="L84" s="331">
        <v>206</v>
      </c>
    </row>
    <row r="85" spans="1:12" s="331" customFormat="1" ht="38.25" customHeight="1">
      <c r="A85" s="323" t="s">
        <v>1561</v>
      </c>
      <c r="B85" s="323" t="s">
        <v>1562</v>
      </c>
      <c r="C85" s="357"/>
      <c r="D85" s="324">
        <v>1</v>
      </c>
      <c r="E85" s="325">
        <v>101</v>
      </c>
      <c r="F85" s="326">
        <v>8925</v>
      </c>
      <c r="G85" s="327">
        <f t="shared" si="0"/>
        <v>8925</v>
      </c>
      <c r="H85" s="327">
        <f t="shared" si="2"/>
        <v>108587.5</v>
      </c>
      <c r="I85" s="330"/>
      <c r="L85" s="331">
        <v>208</v>
      </c>
    </row>
    <row r="86" spans="1:12" s="331" customFormat="1" ht="38.25" customHeight="1">
      <c r="A86" s="323" t="s">
        <v>1563</v>
      </c>
      <c r="B86" s="323" t="s">
        <v>1562</v>
      </c>
      <c r="C86" s="357"/>
      <c r="D86" s="324">
        <v>1</v>
      </c>
      <c r="E86" s="325">
        <v>101</v>
      </c>
      <c r="F86" s="326">
        <v>4206</v>
      </c>
      <c r="G86" s="327">
        <f t="shared" si="0"/>
        <v>4206</v>
      </c>
      <c r="H86" s="327">
        <f t="shared" si="2"/>
        <v>51172.999999999993</v>
      </c>
      <c r="I86" s="330"/>
    </row>
    <row r="87" spans="1:12" s="331" customFormat="1" ht="38.25" customHeight="1">
      <c r="A87" s="323" t="s">
        <v>1564</v>
      </c>
      <c r="B87" s="323" t="s">
        <v>1562</v>
      </c>
      <c r="C87" s="357"/>
      <c r="D87" s="324">
        <v>2</v>
      </c>
      <c r="E87" s="325">
        <v>101</v>
      </c>
      <c r="F87" s="326">
        <v>3973</v>
      </c>
      <c r="G87" s="327">
        <f t="shared" si="0"/>
        <v>7946</v>
      </c>
      <c r="H87" s="327">
        <f t="shared" si="2"/>
        <v>96676.333333333343</v>
      </c>
      <c r="I87" s="330"/>
    </row>
    <row r="88" spans="1:12" s="331" customFormat="1" ht="38.25" customHeight="1">
      <c r="A88" s="323" t="s">
        <v>1565</v>
      </c>
      <c r="B88" s="323" t="s">
        <v>1562</v>
      </c>
      <c r="C88" s="357"/>
      <c r="D88" s="324">
        <v>2</v>
      </c>
      <c r="E88" s="325">
        <v>101</v>
      </c>
      <c r="F88" s="326">
        <v>3818</v>
      </c>
      <c r="G88" s="327">
        <f t="shared" si="0"/>
        <v>7636</v>
      </c>
      <c r="H88" s="327">
        <f t="shared" si="2"/>
        <v>92904.666666666672</v>
      </c>
      <c r="I88" s="330"/>
    </row>
    <row r="89" spans="1:12" s="331" customFormat="1" ht="38.25" customHeight="1">
      <c r="A89" s="323" t="s">
        <v>1566</v>
      </c>
      <c r="B89" s="323" t="s">
        <v>1562</v>
      </c>
      <c r="C89" s="357"/>
      <c r="D89" s="324">
        <v>1</v>
      </c>
      <c r="E89" s="325">
        <v>101</v>
      </c>
      <c r="F89" s="326">
        <v>4733</v>
      </c>
      <c r="G89" s="327">
        <f t="shared" si="0"/>
        <v>4733</v>
      </c>
      <c r="H89" s="327">
        <f t="shared" si="2"/>
        <v>57584.833333333336</v>
      </c>
      <c r="I89" s="330"/>
    </row>
    <row r="90" spans="1:12" s="331" customFormat="1" ht="38.25" customHeight="1">
      <c r="A90" s="323" t="s">
        <v>1567</v>
      </c>
      <c r="B90" s="323" t="s">
        <v>1562</v>
      </c>
      <c r="C90" s="357"/>
      <c r="D90" s="324">
        <v>1</v>
      </c>
      <c r="E90" s="325">
        <v>101</v>
      </c>
      <c r="F90" s="326">
        <v>3400</v>
      </c>
      <c r="G90" s="327">
        <f t="shared" si="0"/>
        <v>3400</v>
      </c>
      <c r="H90" s="327">
        <f t="shared" si="2"/>
        <v>41366.666666666664</v>
      </c>
      <c r="I90" s="330"/>
    </row>
    <row r="91" spans="1:12" s="331" customFormat="1" ht="38.25" customHeight="1">
      <c r="A91" s="323" t="s">
        <v>1568</v>
      </c>
      <c r="B91" s="323" t="s">
        <v>1562</v>
      </c>
      <c r="C91" s="357"/>
      <c r="D91" s="324">
        <v>1</v>
      </c>
      <c r="E91" s="325">
        <v>101</v>
      </c>
      <c r="F91" s="326">
        <v>2583</v>
      </c>
      <c r="G91" s="327">
        <f t="shared" si="0"/>
        <v>2583</v>
      </c>
      <c r="H91" s="327">
        <f t="shared" si="2"/>
        <v>31426.499999999996</v>
      </c>
      <c r="I91" s="330"/>
    </row>
    <row r="92" spans="1:12" s="331" customFormat="1" ht="38.25" customHeight="1">
      <c r="A92" s="323" t="s">
        <v>1569</v>
      </c>
      <c r="B92" s="323" t="s">
        <v>1562</v>
      </c>
      <c r="C92" s="357"/>
      <c r="D92" s="324">
        <v>1</v>
      </c>
      <c r="E92" s="325">
        <v>101</v>
      </c>
      <c r="F92" s="326">
        <v>4102</v>
      </c>
      <c r="G92" s="327">
        <f t="shared" si="0"/>
        <v>4102</v>
      </c>
      <c r="H92" s="327">
        <f t="shared" si="2"/>
        <v>49907.666666666664</v>
      </c>
      <c r="I92" s="330"/>
    </row>
    <row r="93" spans="1:12" s="331" customFormat="1" ht="38.25" customHeight="1">
      <c r="A93" s="323" t="s">
        <v>1570</v>
      </c>
      <c r="B93" s="323" t="s">
        <v>1562</v>
      </c>
      <c r="C93" s="357"/>
      <c r="D93" s="324">
        <v>1</v>
      </c>
      <c r="E93" s="325">
        <v>101</v>
      </c>
      <c r="F93" s="326">
        <v>5040</v>
      </c>
      <c r="G93" s="327">
        <f t="shared" si="0"/>
        <v>5040</v>
      </c>
      <c r="H93" s="327">
        <f t="shared" si="2"/>
        <v>61320</v>
      </c>
      <c r="I93" s="330"/>
    </row>
    <row r="94" spans="1:12" s="331" customFormat="1" ht="38.25" customHeight="1">
      <c r="A94" s="323" t="s">
        <v>1571</v>
      </c>
      <c r="B94" s="323" t="s">
        <v>1562</v>
      </c>
      <c r="C94" s="357"/>
      <c r="D94" s="324">
        <v>1</v>
      </c>
      <c r="E94" s="325">
        <v>101</v>
      </c>
      <c r="F94" s="326">
        <v>4382</v>
      </c>
      <c r="G94" s="327">
        <f t="shared" si="0"/>
        <v>4382</v>
      </c>
      <c r="H94" s="327">
        <f t="shared" si="2"/>
        <v>53314.333333333328</v>
      </c>
      <c r="I94" s="330"/>
    </row>
    <row r="95" spans="1:12" s="331" customFormat="1" ht="38.25" customHeight="1">
      <c r="A95" s="323" t="s">
        <v>1572</v>
      </c>
      <c r="B95" s="323" t="s">
        <v>1562</v>
      </c>
      <c r="C95" s="357"/>
      <c r="D95" s="324">
        <v>1</v>
      </c>
      <c r="E95" s="325">
        <v>101</v>
      </c>
      <c r="F95" s="326">
        <v>3867</v>
      </c>
      <c r="G95" s="327">
        <f t="shared" si="0"/>
        <v>3867</v>
      </c>
      <c r="H95" s="327">
        <f t="shared" si="2"/>
        <v>47048.5</v>
      </c>
      <c r="I95" s="330"/>
    </row>
    <row r="96" spans="1:12" s="331" customFormat="1" ht="38.25" customHeight="1">
      <c r="A96" s="323" t="s">
        <v>1573</v>
      </c>
      <c r="B96" s="323" t="s">
        <v>1562</v>
      </c>
      <c r="C96" s="357"/>
      <c r="D96" s="324">
        <v>1</v>
      </c>
      <c r="E96" s="325">
        <v>101</v>
      </c>
      <c r="F96" s="326">
        <v>3990</v>
      </c>
      <c r="G96" s="327">
        <f t="shared" si="0"/>
        <v>3990</v>
      </c>
      <c r="H96" s="327">
        <f t="shared" si="2"/>
        <v>48545</v>
      </c>
      <c r="I96" s="330"/>
    </row>
    <row r="97" spans="1:12" s="331" customFormat="1" ht="38.25" customHeight="1">
      <c r="A97" s="323" t="s">
        <v>1574</v>
      </c>
      <c r="B97" s="323" t="s">
        <v>1562</v>
      </c>
      <c r="C97" s="357"/>
      <c r="D97" s="324">
        <v>2</v>
      </c>
      <c r="E97" s="325">
        <v>101</v>
      </c>
      <c r="F97" s="326">
        <v>4436</v>
      </c>
      <c r="G97" s="327">
        <f t="shared" si="0"/>
        <v>8872</v>
      </c>
      <c r="H97" s="327">
        <f t="shared" si="2"/>
        <v>107942.66666666667</v>
      </c>
      <c r="I97" s="330"/>
    </row>
    <row r="98" spans="1:12" s="331" customFormat="1" ht="38.25" customHeight="1">
      <c r="A98" s="323" t="s">
        <v>1575</v>
      </c>
      <c r="B98" s="323" t="s">
        <v>1562</v>
      </c>
      <c r="C98" s="357"/>
      <c r="D98" s="324">
        <v>1</v>
      </c>
      <c r="E98" s="325">
        <v>101</v>
      </c>
      <c r="F98" s="326">
        <v>5258</v>
      </c>
      <c r="G98" s="327">
        <f t="shared" si="0"/>
        <v>5258</v>
      </c>
      <c r="H98" s="327">
        <f t="shared" si="2"/>
        <v>63972.333333333336</v>
      </c>
      <c r="I98" s="330"/>
    </row>
    <row r="99" spans="1:12" s="331" customFormat="1" ht="38.25" customHeight="1">
      <c r="A99" s="323" t="s">
        <v>1576</v>
      </c>
      <c r="B99" s="323" t="s">
        <v>1577</v>
      </c>
      <c r="C99" s="357"/>
      <c r="D99" s="324">
        <v>1</v>
      </c>
      <c r="E99" s="325">
        <v>101</v>
      </c>
      <c r="F99" s="326">
        <v>6300</v>
      </c>
      <c r="G99" s="327">
        <f t="shared" si="0"/>
        <v>6300</v>
      </c>
      <c r="H99" s="327">
        <f t="shared" si="2"/>
        <v>76650</v>
      </c>
      <c r="I99" s="330"/>
    </row>
    <row r="100" spans="1:12" s="331" customFormat="1" ht="38.25" customHeight="1">
      <c r="A100" s="323" t="s">
        <v>1578</v>
      </c>
      <c r="B100" s="323" t="s">
        <v>1577</v>
      </c>
      <c r="C100" s="357"/>
      <c r="D100" s="324">
        <v>1</v>
      </c>
      <c r="E100" s="325">
        <v>101</v>
      </c>
      <c r="F100" s="326">
        <v>6397</v>
      </c>
      <c r="G100" s="327">
        <f t="shared" si="0"/>
        <v>6397</v>
      </c>
      <c r="H100" s="327">
        <f t="shared" si="2"/>
        <v>77830.166666666657</v>
      </c>
      <c r="I100" s="330"/>
    </row>
    <row r="101" spans="1:12" s="331" customFormat="1" ht="38.25" customHeight="1">
      <c r="A101" s="323" t="s">
        <v>1579</v>
      </c>
      <c r="B101" s="323" t="s">
        <v>1577</v>
      </c>
      <c r="C101" s="357"/>
      <c r="D101" s="324">
        <v>1</v>
      </c>
      <c r="E101" s="325">
        <v>101</v>
      </c>
      <c r="F101" s="326">
        <v>4400</v>
      </c>
      <c r="G101" s="327">
        <f t="shared" si="0"/>
        <v>4400</v>
      </c>
      <c r="H101" s="327">
        <f t="shared" si="2"/>
        <v>53533.333333333328</v>
      </c>
      <c r="I101" s="330"/>
    </row>
    <row r="102" spans="1:12" s="331" customFormat="1" ht="38.25" customHeight="1">
      <c r="A102" s="323" t="s">
        <v>1580</v>
      </c>
      <c r="B102" s="323" t="s">
        <v>1577</v>
      </c>
      <c r="C102" s="357"/>
      <c r="D102" s="324">
        <v>1</v>
      </c>
      <c r="E102" s="325">
        <v>101</v>
      </c>
      <c r="F102" s="326">
        <v>3862</v>
      </c>
      <c r="G102" s="327">
        <f t="shared" si="0"/>
        <v>3862</v>
      </c>
      <c r="H102" s="327">
        <f t="shared" si="2"/>
        <v>46987.666666666664</v>
      </c>
      <c r="I102" s="330"/>
    </row>
    <row r="103" spans="1:12" s="331" customFormat="1" ht="38.25" customHeight="1">
      <c r="A103" s="323" t="s">
        <v>1581</v>
      </c>
      <c r="B103" s="323" t="s">
        <v>1577</v>
      </c>
      <c r="C103" s="357"/>
      <c r="D103" s="324">
        <v>1</v>
      </c>
      <c r="E103" s="325">
        <v>101</v>
      </c>
      <c r="F103" s="326">
        <v>4662</v>
      </c>
      <c r="G103" s="327">
        <f t="shared" si="0"/>
        <v>4662</v>
      </c>
      <c r="H103" s="327">
        <f t="shared" si="2"/>
        <v>56721</v>
      </c>
      <c r="I103" s="330"/>
    </row>
    <row r="104" spans="1:12" s="331" customFormat="1" ht="38.25" customHeight="1">
      <c r="A104" s="323" t="s">
        <v>1582</v>
      </c>
      <c r="B104" s="323" t="s">
        <v>1577</v>
      </c>
      <c r="C104" s="357"/>
      <c r="D104" s="324">
        <v>1</v>
      </c>
      <c r="E104" s="325">
        <v>101</v>
      </c>
      <c r="F104" s="326">
        <v>4873</v>
      </c>
      <c r="G104" s="327">
        <f t="shared" si="0"/>
        <v>4873</v>
      </c>
      <c r="H104" s="327">
        <f t="shared" si="2"/>
        <v>59288.166666666672</v>
      </c>
      <c r="I104" s="330"/>
    </row>
    <row r="105" spans="1:12" s="331" customFormat="1" ht="38.25" customHeight="1">
      <c r="A105" s="323" t="s">
        <v>1583</v>
      </c>
      <c r="B105" s="323" t="s">
        <v>1577</v>
      </c>
      <c r="C105" s="357"/>
      <c r="D105" s="324">
        <v>3</v>
      </c>
      <c r="E105" s="325">
        <v>101</v>
      </c>
      <c r="F105" s="326">
        <v>4400</v>
      </c>
      <c r="G105" s="327">
        <f t="shared" si="0"/>
        <v>13200</v>
      </c>
      <c r="H105" s="327">
        <f t="shared" si="2"/>
        <v>160600</v>
      </c>
      <c r="I105" s="330"/>
    </row>
    <row r="106" spans="1:12" s="331" customFormat="1" ht="38.25" customHeight="1">
      <c r="A106" s="323" t="s">
        <v>1584</v>
      </c>
      <c r="B106" s="323" t="s">
        <v>1577</v>
      </c>
      <c r="C106" s="357"/>
      <c r="D106" s="324">
        <v>1</v>
      </c>
      <c r="E106" s="325">
        <v>101</v>
      </c>
      <c r="F106" s="326">
        <v>5193</v>
      </c>
      <c r="G106" s="327">
        <f t="shared" si="0"/>
        <v>5193</v>
      </c>
      <c r="H106" s="327">
        <f t="shared" si="2"/>
        <v>63181.5</v>
      </c>
      <c r="I106" s="330"/>
    </row>
    <row r="107" spans="1:12" s="331" customFormat="1" ht="38.25" customHeight="1">
      <c r="A107" s="323" t="s">
        <v>1585</v>
      </c>
      <c r="B107" s="323" t="s">
        <v>1577</v>
      </c>
      <c r="C107" s="357"/>
      <c r="D107" s="324">
        <v>1</v>
      </c>
      <c r="E107" s="325">
        <v>101</v>
      </c>
      <c r="F107" s="326">
        <v>4400</v>
      </c>
      <c r="G107" s="327">
        <f t="shared" si="0"/>
        <v>4400</v>
      </c>
      <c r="H107" s="327">
        <f t="shared" si="2"/>
        <v>53533.333333333328</v>
      </c>
      <c r="I107" s="330"/>
    </row>
    <row r="108" spans="1:12" s="331" customFormat="1" ht="38.25" customHeight="1">
      <c r="A108" s="323" t="s">
        <v>1586</v>
      </c>
      <c r="B108" s="323" t="s">
        <v>1577</v>
      </c>
      <c r="C108" s="357"/>
      <c r="D108" s="324">
        <v>1</v>
      </c>
      <c r="E108" s="325">
        <v>101</v>
      </c>
      <c r="F108" s="326">
        <v>4662</v>
      </c>
      <c r="G108" s="327">
        <f t="shared" si="0"/>
        <v>4662</v>
      </c>
      <c r="H108" s="327">
        <f t="shared" si="2"/>
        <v>56721</v>
      </c>
      <c r="I108" s="330"/>
    </row>
    <row r="109" spans="1:12" s="331" customFormat="1" ht="38.25" customHeight="1">
      <c r="A109" s="323" t="s">
        <v>1587</v>
      </c>
      <c r="B109" s="323" t="s">
        <v>1588</v>
      </c>
      <c r="C109" s="357"/>
      <c r="D109" s="324">
        <v>1</v>
      </c>
      <c r="E109" s="325">
        <v>101</v>
      </c>
      <c r="F109" s="326">
        <v>9467</v>
      </c>
      <c r="G109" s="327">
        <f t="shared" si="0"/>
        <v>9467</v>
      </c>
      <c r="H109" s="327">
        <f t="shared" si="2"/>
        <v>115181.83333333333</v>
      </c>
      <c r="I109" s="330"/>
    </row>
    <row r="110" spans="1:12" s="331" customFormat="1" ht="38.25" customHeight="1">
      <c r="A110" s="323" t="s">
        <v>1589</v>
      </c>
      <c r="B110" s="323" t="s">
        <v>654</v>
      </c>
      <c r="C110" s="357"/>
      <c r="D110" s="324">
        <v>1</v>
      </c>
      <c r="E110" s="325">
        <v>101</v>
      </c>
      <c r="F110" s="326">
        <v>14024</v>
      </c>
      <c r="G110" s="327">
        <f t="shared" si="0"/>
        <v>14024</v>
      </c>
      <c r="H110" s="327">
        <f t="shared" si="2"/>
        <v>170625.33333333331</v>
      </c>
      <c r="I110" s="330"/>
    </row>
    <row r="111" spans="1:12" s="331" customFormat="1" ht="38.25" customHeight="1">
      <c r="A111" s="323" t="s">
        <v>1547</v>
      </c>
      <c r="B111" s="323" t="s">
        <v>654</v>
      </c>
      <c r="C111" s="357"/>
      <c r="D111" s="324">
        <v>1</v>
      </c>
      <c r="E111" s="325">
        <v>101</v>
      </c>
      <c r="F111" s="326">
        <v>4208</v>
      </c>
      <c r="G111" s="327">
        <f t="shared" si="0"/>
        <v>4208</v>
      </c>
      <c r="H111" s="327">
        <f t="shared" si="2"/>
        <v>51197.333333333336</v>
      </c>
      <c r="I111" s="330"/>
    </row>
    <row r="112" spans="1:12" s="331" customFormat="1" ht="38.25" customHeight="1">
      <c r="A112" s="323" t="s">
        <v>1590</v>
      </c>
      <c r="B112" s="323" t="s">
        <v>654</v>
      </c>
      <c r="C112" s="357"/>
      <c r="D112" s="324">
        <v>1</v>
      </c>
      <c r="E112" s="325">
        <v>101</v>
      </c>
      <c r="F112" s="326">
        <v>8400</v>
      </c>
      <c r="G112" s="327">
        <f t="shared" si="0"/>
        <v>8400</v>
      </c>
      <c r="H112" s="327">
        <f t="shared" si="2"/>
        <v>102200</v>
      </c>
      <c r="I112" s="330"/>
      <c r="L112" s="331">
        <v>210</v>
      </c>
    </row>
    <row r="113" spans="1:13" s="331" customFormat="1" ht="38.25" customHeight="1">
      <c r="A113" s="323" t="s">
        <v>1591</v>
      </c>
      <c r="B113" s="323" t="s">
        <v>654</v>
      </c>
      <c r="C113" s="357"/>
      <c r="D113" s="324">
        <v>1</v>
      </c>
      <c r="E113" s="325">
        <v>101</v>
      </c>
      <c r="F113" s="326">
        <v>8400</v>
      </c>
      <c r="G113" s="327">
        <f t="shared" si="0"/>
        <v>8400</v>
      </c>
      <c r="H113" s="327">
        <f t="shared" si="2"/>
        <v>102200</v>
      </c>
      <c r="I113" s="330"/>
      <c r="L113" s="331">
        <v>212</v>
      </c>
    </row>
    <row r="114" spans="1:13" s="331" customFormat="1" ht="38.25" customHeight="1">
      <c r="A114" s="323" t="s">
        <v>1592</v>
      </c>
      <c r="B114" s="323" t="s">
        <v>654</v>
      </c>
      <c r="C114" s="357"/>
      <c r="D114" s="324">
        <v>1</v>
      </c>
      <c r="E114" s="325">
        <v>101</v>
      </c>
      <c r="F114" s="326">
        <v>8295</v>
      </c>
      <c r="G114" s="327">
        <f t="shared" si="0"/>
        <v>8295</v>
      </c>
      <c r="H114" s="327">
        <f t="shared" si="2"/>
        <v>100922.5</v>
      </c>
      <c r="I114" s="330"/>
      <c r="L114" s="331">
        <v>214</v>
      </c>
    </row>
    <row r="115" spans="1:13" s="331" customFormat="1" ht="38.25" customHeight="1">
      <c r="A115" s="323" t="s">
        <v>1593</v>
      </c>
      <c r="B115" s="323" t="s">
        <v>654</v>
      </c>
      <c r="C115" s="357"/>
      <c r="D115" s="324">
        <v>1</v>
      </c>
      <c r="E115" s="325">
        <v>101</v>
      </c>
      <c r="F115" s="326">
        <v>7245</v>
      </c>
      <c r="G115" s="327">
        <f t="shared" si="0"/>
        <v>7245</v>
      </c>
      <c r="H115" s="327">
        <f t="shared" si="2"/>
        <v>88147.5</v>
      </c>
      <c r="I115" s="330"/>
      <c r="L115" s="331">
        <v>216</v>
      </c>
    </row>
    <row r="116" spans="1:13" s="331" customFormat="1" ht="38.25" customHeight="1">
      <c r="A116" s="323" t="s">
        <v>1594</v>
      </c>
      <c r="B116" s="323" t="s">
        <v>1595</v>
      </c>
      <c r="C116" s="357"/>
      <c r="D116" s="324">
        <v>1</v>
      </c>
      <c r="E116" s="325">
        <v>101</v>
      </c>
      <c r="F116" s="326">
        <v>8400</v>
      </c>
      <c r="G116" s="327">
        <f t="shared" si="0"/>
        <v>8400</v>
      </c>
      <c r="H116" s="327">
        <f t="shared" si="2"/>
        <v>102200</v>
      </c>
      <c r="I116" s="330"/>
      <c r="L116" s="331">
        <v>218</v>
      </c>
    </row>
    <row r="117" spans="1:13" s="331" customFormat="1" ht="38.25" customHeight="1">
      <c r="A117" s="323" t="s">
        <v>1596</v>
      </c>
      <c r="B117" s="323" t="s">
        <v>1595</v>
      </c>
      <c r="C117" s="357"/>
      <c r="D117" s="324">
        <v>1</v>
      </c>
      <c r="E117" s="325">
        <v>101</v>
      </c>
      <c r="F117" s="326">
        <v>6825</v>
      </c>
      <c r="G117" s="327">
        <f t="shared" si="0"/>
        <v>6825</v>
      </c>
      <c r="H117" s="327">
        <f t="shared" si="2"/>
        <v>83037.5</v>
      </c>
      <c r="I117" s="330"/>
      <c r="L117" s="331">
        <v>220</v>
      </c>
    </row>
    <row r="118" spans="1:13" s="331" customFormat="1" ht="38.25" customHeight="1">
      <c r="A118" s="323"/>
      <c r="B118" s="323"/>
      <c r="C118" s="357"/>
      <c r="D118" s="324"/>
      <c r="E118" s="325"/>
      <c r="F118" s="326"/>
      <c r="G118" s="327">
        <f>D118*F118</f>
        <v>0</v>
      </c>
      <c r="H118" s="327">
        <f t="shared" ref="H118:H119" si="3">G118*12</f>
        <v>0</v>
      </c>
      <c r="I118" s="330"/>
      <c r="L118" s="329">
        <v>226</v>
      </c>
      <c r="M118" s="329"/>
    </row>
    <row r="119" spans="1:13" s="331" customFormat="1" ht="38.25" customHeight="1">
      <c r="A119" s="323"/>
      <c r="B119" s="323"/>
      <c r="C119" s="357"/>
      <c r="D119" s="324"/>
      <c r="E119" s="325"/>
      <c r="F119" s="326"/>
      <c r="G119" s="327">
        <f t="shared" si="0"/>
        <v>0</v>
      </c>
      <c r="H119" s="327">
        <f t="shared" si="3"/>
        <v>0</v>
      </c>
      <c r="I119" s="330"/>
      <c r="L119" s="329">
        <v>228</v>
      </c>
      <c r="M119" s="329"/>
    </row>
    <row r="120" spans="1:13" s="331" customFormat="1" ht="38.25" customHeight="1">
      <c r="A120" s="323" t="s">
        <v>1597</v>
      </c>
      <c r="B120" s="323" t="s">
        <v>1598</v>
      </c>
      <c r="C120" s="357"/>
      <c r="D120" s="324">
        <v>1</v>
      </c>
      <c r="E120" s="325">
        <v>208</v>
      </c>
      <c r="F120" s="326">
        <v>12657</v>
      </c>
      <c r="G120" s="327">
        <f t="shared" si="0"/>
        <v>12657</v>
      </c>
      <c r="H120" s="327">
        <f>G120/30*365</f>
        <v>153993.5</v>
      </c>
      <c r="I120" s="330"/>
      <c r="L120" s="329"/>
      <c r="M120" s="329"/>
    </row>
    <row r="121" spans="1:13" s="331" customFormat="1" ht="38.25" customHeight="1">
      <c r="A121" s="323" t="s">
        <v>1599</v>
      </c>
      <c r="B121" s="323" t="s">
        <v>1598</v>
      </c>
      <c r="C121" s="357"/>
      <c r="D121" s="324">
        <v>1</v>
      </c>
      <c r="E121" s="325">
        <v>208</v>
      </c>
      <c r="F121" s="326">
        <v>10710</v>
      </c>
      <c r="G121" s="327">
        <f t="shared" si="0"/>
        <v>10710</v>
      </c>
      <c r="H121" s="327">
        <f>G121/30*365</f>
        <v>130305</v>
      </c>
      <c r="I121" s="330"/>
      <c r="L121" s="329"/>
      <c r="M121" s="329"/>
    </row>
    <row r="122" spans="1:13" s="331" customFormat="1" ht="38.25" customHeight="1">
      <c r="A122" s="323" t="s">
        <v>1547</v>
      </c>
      <c r="B122" s="323" t="s">
        <v>1598</v>
      </c>
      <c r="C122" s="357"/>
      <c r="D122" s="324">
        <v>2</v>
      </c>
      <c r="E122" s="325">
        <v>208</v>
      </c>
      <c r="F122" s="326">
        <v>5258</v>
      </c>
      <c r="G122" s="327">
        <f t="shared" si="0"/>
        <v>10516</v>
      </c>
      <c r="H122" s="327">
        <f t="shared" ref="H122:H130" si="4">G122/30*365</f>
        <v>127944.66666666667</v>
      </c>
      <c r="I122" s="330"/>
      <c r="L122" s="329"/>
      <c r="M122" s="329"/>
    </row>
    <row r="123" spans="1:13" s="331" customFormat="1" ht="38.25" customHeight="1">
      <c r="A123" s="323" t="s">
        <v>1600</v>
      </c>
      <c r="B123" s="323" t="s">
        <v>1598</v>
      </c>
      <c r="C123" s="357"/>
      <c r="D123" s="324">
        <v>2</v>
      </c>
      <c r="E123" s="325">
        <v>208</v>
      </c>
      <c r="F123" s="326">
        <v>8128</v>
      </c>
      <c r="G123" s="327">
        <f t="shared" si="0"/>
        <v>16256</v>
      </c>
      <c r="H123" s="327">
        <f t="shared" si="4"/>
        <v>197781.33333333334</v>
      </c>
      <c r="I123" s="330"/>
      <c r="L123" s="329"/>
      <c r="M123" s="329"/>
    </row>
    <row r="124" spans="1:13" s="331" customFormat="1" ht="38.25" customHeight="1">
      <c r="A124" s="323" t="s">
        <v>1601</v>
      </c>
      <c r="B124" s="323" t="s">
        <v>1598</v>
      </c>
      <c r="C124" s="357"/>
      <c r="D124" s="324">
        <v>1</v>
      </c>
      <c r="E124" s="325">
        <v>208</v>
      </c>
      <c r="F124" s="326">
        <v>7006</v>
      </c>
      <c r="G124" s="327">
        <f t="shared" si="0"/>
        <v>7006</v>
      </c>
      <c r="H124" s="327">
        <f t="shared" si="4"/>
        <v>85239.666666666672</v>
      </c>
      <c r="I124" s="330"/>
      <c r="L124" s="329"/>
      <c r="M124" s="329"/>
    </row>
    <row r="125" spans="1:13" s="331" customFormat="1" ht="38.25" customHeight="1">
      <c r="A125" s="323" t="s">
        <v>1602</v>
      </c>
      <c r="B125" s="323" t="s">
        <v>1598</v>
      </c>
      <c r="C125" s="357"/>
      <c r="D125" s="324">
        <v>10</v>
      </c>
      <c r="E125" s="325">
        <v>208</v>
      </c>
      <c r="F125" s="326">
        <v>6300</v>
      </c>
      <c r="G125" s="327">
        <f t="shared" si="0"/>
        <v>63000</v>
      </c>
      <c r="H125" s="327">
        <f t="shared" si="4"/>
        <v>766500</v>
      </c>
      <c r="I125" s="330"/>
      <c r="L125" s="329"/>
      <c r="M125" s="329"/>
    </row>
    <row r="126" spans="1:13" s="331" customFormat="1" ht="38.25" customHeight="1">
      <c r="A126" s="323" t="s">
        <v>1603</v>
      </c>
      <c r="B126" s="323" t="s">
        <v>1598</v>
      </c>
      <c r="C126" s="357"/>
      <c r="D126" s="324">
        <v>36</v>
      </c>
      <c r="E126" s="325">
        <v>208</v>
      </c>
      <c r="F126" s="326">
        <v>5759</v>
      </c>
      <c r="G126" s="327">
        <f t="shared" si="0"/>
        <v>207324</v>
      </c>
      <c r="H126" s="327">
        <f t="shared" si="4"/>
        <v>2522442</v>
      </c>
      <c r="I126" s="330"/>
      <c r="L126" s="329"/>
      <c r="M126" s="329"/>
    </row>
    <row r="127" spans="1:13" s="331" customFormat="1" ht="38.25" customHeight="1">
      <c r="A127" s="323" t="s">
        <v>1604</v>
      </c>
      <c r="B127" s="323" t="s">
        <v>1605</v>
      </c>
      <c r="C127" s="357"/>
      <c r="D127" s="324">
        <v>1</v>
      </c>
      <c r="E127" s="325">
        <v>208</v>
      </c>
      <c r="F127" s="326">
        <v>9794</v>
      </c>
      <c r="G127" s="327">
        <f t="shared" si="0"/>
        <v>9794</v>
      </c>
      <c r="H127" s="327">
        <f t="shared" si="4"/>
        <v>119160.33333333333</v>
      </c>
      <c r="I127" s="330"/>
      <c r="L127" s="329"/>
      <c r="M127" s="329"/>
    </row>
    <row r="128" spans="1:13" s="331" customFormat="1" ht="38.25" customHeight="1">
      <c r="A128" s="323" t="s">
        <v>1606</v>
      </c>
      <c r="B128" s="323" t="s">
        <v>1605</v>
      </c>
      <c r="C128" s="357"/>
      <c r="D128" s="324">
        <v>2</v>
      </c>
      <c r="E128" s="325">
        <v>208</v>
      </c>
      <c r="F128" s="326">
        <v>6049</v>
      </c>
      <c r="G128" s="327">
        <f t="shared" si="0"/>
        <v>12098</v>
      </c>
      <c r="H128" s="327">
        <f t="shared" si="4"/>
        <v>147192.33333333331</v>
      </c>
      <c r="I128" s="330"/>
      <c r="L128" s="329"/>
      <c r="M128" s="329"/>
    </row>
    <row r="129" spans="1:29" s="331" customFormat="1" ht="38.25" customHeight="1">
      <c r="A129" s="323" t="s">
        <v>1607</v>
      </c>
      <c r="B129" s="323" t="s">
        <v>1605</v>
      </c>
      <c r="C129" s="357"/>
      <c r="D129" s="324">
        <v>1</v>
      </c>
      <c r="E129" s="325">
        <v>208</v>
      </c>
      <c r="F129" s="326">
        <v>6049</v>
      </c>
      <c r="G129" s="327">
        <f t="shared" si="0"/>
        <v>6049</v>
      </c>
      <c r="H129" s="327">
        <f t="shared" si="4"/>
        <v>73596.166666666657</v>
      </c>
      <c r="I129" s="330"/>
      <c r="L129" s="329"/>
      <c r="M129" s="329"/>
    </row>
    <row r="130" spans="1:29" s="331" customFormat="1" ht="38.25" customHeight="1">
      <c r="A130" s="323" t="s">
        <v>1608</v>
      </c>
      <c r="B130" s="323" t="s">
        <v>1605</v>
      </c>
      <c r="C130" s="357"/>
      <c r="D130" s="324">
        <v>4</v>
      </c>
      <c r="E130" s="325">
        <v>208</v>
      </c>
      <c r="F130" s="326">
        <v>6049</v>
      </c>
      <c r="G130" s="327">
        <f t="shared" si="0"/>
        <v>24196</v>
      </c>
      <c r="H130" s="327">
        <f t="shared" si="4"/>
        <v>294384.66666666663</v>
      </c>
      <c r="I130" s="330"/>
      <c r="L130" s="329"/>
      <c r="M130" s="329"/>
    </row>
    <row r="131" spans="1:29" s="331" customFormat="1" ht="38.25" customHeight="1">
      <c r="A131" s="323"/>
      <c r="B131" s="323"/>
      <c r="C131" s="357"/>
      <c r="D131" s="324"/>
      <c r="E131" s="325"/>
      <c r="F131" s="326"/>
      <c r="G131" s="327">
        <f t="shared" ref="G131:G133" si="5">D131*F131</f>
        <v>0</v>
      </c>
      <c r="H131" s="327">
        <f t="shared" ref="H131:H133" si="6">G131*12</f>
        <v>0</v>
      </c>
      <c r="I131" s="330"/>
      <c r="L131" s="329"/>
      <c r="M131" s="329"/>
    </row>
    <row r="132" spans="1:29" s="331" customFormat="1" ht="38.25" customHeight="1">
      <c r="A132" s="323"/>
      <c r="B132" s="323"/>
      <c r="C132" s="357"/>
      <c r="D132" s="324"/>
      <c r="E132" s="325"/>
      <c r="F132" s="326"/>
      <c r="G132" s="327">
        <f t="shared" si="5"/>
        <v>0</v>
      </c>
      <c r="H132" s="327">
        <f t="shared" si="6"/>
        <v>0</v>
      </c>
      <c r="I132" s="330"/>
      <c r="L132" s="329"/>
      <c r="M132" s="329"/>
    </row>
    <row r="133" spans="1:29" s="331" customFormat="1" ht="38.25" customHeight="1">
      <c r="A133" s="323"/>
      <c r="B133" s="323"/>
      <c r="C133" s="357"/>
      <c r="D133" s="324"/>
      <c r="E133" s="325"/>
      <c r="F133" s="326"/>
      <c r="G133" s="327">
        <f t="shared" si="5"/>
        <v>0</v>
      </c>
      <c r="H133" s="327">
        <f t="shared" si="6"/>
        <v>0</v>
      </c>
      <c r="I133" s="330"/>
      <c r="L133" s="329"/>
      <c r="M133" s="329"/>
    </row>
    <row r="134" spans="1:29" ht="0.75" customHeight="1">
      <c r="A134" s="332"/>
      <c r="B134" s="333"/>
      <c r="D134" s="335"/>
      <c r="E134" s="336"/>
      <c r="F134" s="337"/>
      <c r="G134" s="338"/>
      <c r="H134" s="338"/>
    </row>
    <row r="135" spans="1:29" s="339" customFormat="1" ht="24.75" customHeight="1" thickBot="1">
      <c r="A135" s="350"/>
      <c r="B135" s="351"/>
      <c r="C135" s="352"/>
      <c r="D135" s="353"/>
      <c r="E135" s="351"/>
      <c r="F135" s="354"/>
      <c r="G135" s="355" t="s">
        <v>1334</v>
      </c>
      <c r="H135" s="356">
        <f>SUM(H2:H134)</f>
        <v>16360431.499999994</v>
      </c>
      <c r="I135" s="340"/>
      <c r="L135" s="329"/>
      <c r="M135" s="329"/>
    </row>
    <row r="136" spans="1:29" ht="15.75" hidden="1" thickTop="1">
      <c r="A136" s="341"/>
      <c r="B136" s="342"/>
      <c r="D136" s="343"/>
      <c r="E136" s="342"/>
      <c r="F136" s="344"/>
      <c r="G136" s="343"/>
      <c r="H136" s="344"/>
    </row>
    <row r="137" spans="1:29" ht="15.75" hidden="1" thickTop="1">
      <c r="A137" s="341"/>
      <c r="B137" s="342"/>
      <c r="D137" s="343"/>
      <c r="E137" s="342"/>
      <c r="F137" s="344"/>
      <c r="G137" s="343"/>
      <c r="H137" s="343"/>
    </row>
    <row r="138" spans="1:29" s="345" customFormat="1" ht="13.5" hidden="1" thickTop="1">
      <c r="A138" s="341"/>
      <c r="B138" s="342"/>
      <c r="D138" s="343"/>
      <c r="E138" s="342"/>
      <c r="F138" s="344"/>
      <c r="G138" s="343"/>
      <c r="H138" s="343"/>
      <c r="I138" s="328"/>
      <c r="J138" s="329"/>
      <c r="K138" s="329"/>
      <c r="L138" s="329"/>
      <c r="M138" s="329"/>
      <c r="N138" s="329"/>
      <c r="O138" s="329"/>
      <c r="P138" s="329"/>
      <c r="Q138" s="329"/>
      <c r="R138" s="329"/>
      <c r="S138" s="329"/>
      <c r="T138" s="329"/>
      <c r="U138" s="329"/>
      <c r="V138" s="329"/>
      <c r="W138" s="329"/>
      <c r="X138" s="329"/>
      <c r="Y138" s="329"/>
      <c r="Z138" s="329"/>
      <c r="AA138" s="329"/>
      <c r="AB138" s="329"/>
      <c r="AC138" s="329"/>
    </row>
    <row r="139" spans="1:29" s="345" customFormat="1" ht="13.5" hidden="1" thickTop="1">
      <c r="A139" s="329"/>
      <c r="B139" s="329"/>
      <c r="E139" s="346"/>
      <c r="F139" s="347"/>
      <c r="I139" s="328"/>
      <c r="J139" s="329"/>
      <c r="K139" s="329"/>
      <c r="L139" s="329"/>
      <c r="M139" s="329"/>
      <c r="N139" s="329"/>
      <c r="O139" s="329"/>
      <c r="P139" s="329"/>
      <c r="Q139" s="329"/>
      <c r="R139" s="329"/>
      <c r="S139" s="329"/>
      <c r="T139" s="329"/>
      <c r="U139" s="329"/>
      <c r="V139" s="329"/>
      <c r="W139" s="329"/>
      <c r="X139" s="329"/>
      <c r="Y139" s="329"/>
      <c r="Z139" s="329"/>
      <c r="AA139" s="329"/>
      <c r="AB139" s="329"/>
      <c r="AC139" s="329"/>
    </row>
    <row r="140" spans="1:29" s="345" customFormat="1" ht="13.5" hidden="1" thickTop="1">
      <c r="A140" s="329"/>
      <c r="B140" s="329"/>
      <c r="E140" s="346"/>
      <c r="F140" s="347"/>
      <c r="I140" s="328"/>
      <c r="J140" s="329"/>
      <c r="K140" s="329"/>
      <c r="L140" s="329"/>
      <c r="M140" s="329"/>
      <c r="N140" s="329"/>
      <c r="O140" s="329"/>
      <c r="P140" s="329"/>
      <c r="Q140" s="329"/>
      <c r="R140" s="329"/>
      <c r="S140" s="329"/>
      <c r="T140" s="329"/>
      <c r="U140" s="329"/>
      <c r="V140" s="329"/>
      <c r="W140" s="329"/>
      <c r="X140" s="329"/>
      <c r="Y140" s="329"/>
      <c r="Z140" s="329"/>
      <c r="AA140" s="329"/>
      <c r="AB140" s="329"/>
      <c r="AC140" s="329"/>
    </row>
    <row r="141" spans="1:29" s="345" customFormat="1" ht="13.5" hidden="1" thickTop="1">
      <c r="A141" s="329"/>
      <c r="B141" s="329"/>
      <c r="E141" s="346"/>
      <c r="F141" s="347"/>
      <c r="I141" s="328"/>
      <c r="J141" s="329"/>
      <c r="K141" s="329"/>
      <c r="L141" s="329"/>
      <c r="M141" s="329"/>
      <c r="N141" s="329"/>
      <c r="O141" s="329"/>
      <c r="P141" s="329"/>
      <c r="Q141" s="329"/>
      <c r="R141" s="329"/>
      <c r="S141" s="329"/>
      <c r="T141" s="329"/>
      <c r="U141" s="329"/>
      <c r="V141" s="329"/>
      <c r="W141" s="329"/>
      <c r="X141" s="329"/>
      <c r="Y141" s="329"/>
      <c r="Z141" s="329"/>
      <c r="AA141" s="329"/>
      <c r="AB141" s="329"/>
      <c r="AC141" s="329"/>
    </row>
    <row r="142" spans="1:29" s="345" customFormat="1" ht="13.5" hidden="1" thickTop="1">
      <c r="A142" s="329"/>
      <c r="B142" s="329"/>
      <c r="E142" s="346"/>
      <c r="F142" s="347"/>
      <c r="I142" s="328"/>
      <c r="J142" s="329"/>
      <c r="K142" s="329"/>
      <c r="L142" s="329"/>
      <c r="M142" s="329"/>
      <c r="N142" s="329"/>
      <c r="O142" s="329"/>
      <c r="P142" s="329"/>
      <c r="Q142" s="329"/>
      <c r="R142" s="329"/>
      <c r="S142" s="329"/>
      <c r="T142" s="329"/>
      <c r="U142" s="329"/>
      <c r="V142" s="329"/>
      <c r="W142" s="329"/>
      <c r="X142" s="329"/>
      <c r="Y142" s="329"/>
      <c r="Z142" s="329"/>
      <c r="AA142" s="329"/>
      <c r="AB142" s="329"/>
      <c r="AC142" s="329"/>
    </row>
    <row r="143" spans="1:29" s="345" customFormat="1" ht="13.5" hidden="1" thickTop="1">
      <c r="A143" s="329"/>
      <c r="B143" s="329"/>
      <c r="E143" s="346"/>
      <c r="F143" s="347"/>
      <c r="I143" s="328"/>
      <c r="J143" s="329"/>
      <c r="K143" s="329"/>
      <c r="L143" s="329"/>
      <c r="M143" s="329"/>
      <c r="N143" s="329"/>
      <c r="O143" s="329"/>
      <c r="P143" s="329"/>
      <c r="Q143" s="329"/>
      <c r="R143" s="329"/>
      <c r="S143" s="329"/>
      <c r="T143" s="329"/>
      <c r="U143" s="329"/>
      <c r="V143" s="329"/>
      <c r="W143" s="329"/>
      <c r="X143" s="329"/>
      <c r="Y143" s="329"/>
      <c r="Z143" s="329"/>
      <c r="AA143" s="329"/>
      <c r="AB143" s="329"/>
      <c r="AC143" s="329"/>
    </row>
    <row r="144" spans="1:29" s="345" customFormat="1" ht="13.5" hidden="1" thickTop="1">
      <c r="A144" s="329"/>
      <c r="B144" s="329"/>
      <c r="E144" s="346"/>
      <c r="F144" s="347"/>
      <c r="I144" s="328"/>
      <c r="J144" s="329"/>
      <c r="K144" s="329"/>
      <c r="L144" s="329"/>
      <c r="M144" s="329"/>
      <c r="N144" s="329"/>
      <c r="O144" s="329"/>
      <c r="P144" s="329"/>
      <c r="Q144" s="329"/>
      <c r="R144" s="329"/>
      <c r="S144" s="329"/>
      <c r="T144" s="329"/>
      <c r="U144" s="329"/>
      <c r="V144" s="329"/>
      <c r="W144" s="329"/>
      <c r="X144" s="329"/>
      <c r="Y144" s="329"/>
      <c r="Z144" s="329"/>
      <c r="AA144" s="329"/>
      <c r="AB144" s="329"/>
      <c r="AC144" s="329"/>
    </row>
    <row r="145" spans="1:29" s="345" customFormat="1" ht="13.5" hidden="1" thickTop="1">
      <c r="A145" s="329"/>
      <c r="B145" s="329"/>
      <c r="E145" s="346"/>
      <c r="F145" s="347"/>
      <c r="I145" s="328"/>
      <c r="J145" s="329"/>
      <c r="K145" s="329"/>
      <c r="L145" s="329"/>
      <c r="M145" s="329"/>
      <c r="N145" s="329"/>
      <c r="O145" s="329"/>
      <c r="P145" s="329"/>
      <c r="Q145" s="329"/>
      <c r="R145" s="329"/>
      <c r="S145" s="329"/>
      <c r="T145" s="329"/>
      <c r="U145" s="329"/>
      <c r="V145" s="329"/>
      <c r="W145" s="329"/>
      <c r="X145" s="329"/>
      <c r="Y145" s="329"/>
      <c r="Z145" s="329"/>
      <c r="AA145" s="329"/>
      <c r="AB145" s="329"/>
      <c r="AC145" s="329"/>
    </row>
    <row r="146" spans="1:29" s="345" customFormat="1" ht="13.5" hidden="1" thickTop="1">
      <c r="A146" s="329"/>
      <c r="B146" s="329"/>
      <c r="E146" s="346"/>
      <c r="F146" s="347"/>
      <c r="I146" s="328"/>
      <c r="J146" s="329"/>
      <c r="K146" s="329"/>
      <c r="L146" s="329"/>
      <c r="M146" s="329"/>
      <c r="N146" s="329"/>
      <c r="O146" s="329"/>
      <c r="P146" s="329"/>
      <c r="Q146" s="329"/>
      <c r="R146" s="329"/>
      <c r="S146" s="329"/>
      <c r="T146" s="329"/>
      <c r="U146" s="329"/>
      <c r="V146" s="329"/>
      <c r="W146" s="329"/>
      <c r="X146" s="329"/>
      <c r="Y146" s="329"/>
      <c r="Z146" s="329"/>
      <c r="AA146" s="329"/>
      <c r="AB146" s="329"/>
      <c r="AC146" s="329"/>
    </row>
    <row r="147" spans="1:29" s="345" customFormat="1" ht="13.5" hidden="1" thickTop="1">
      <c r="A147" s="329"/>
      <c r="B147" s="329"/>
      <c r="E147" s="346"/>
      <c r="F147" s="347"/>
      <c r="I147" s="328"/>
      <c r="J147" s="329"/>
      <c r="K147" s="329"/>
      <c r="L147" s="329"/>
      <c r="M147" s="329"/>
      <c r="N147" s="329"/>
      <c r="O147" s="329"/>
      <c r="P147" s="329"/>
      <c r="Q147" s="329"/>
      <c r="R147" s="329"/>
      <c r="S147" s="329"/>
      <c r="T147" s="329"/>
      <c r="U147" s="329"/>
      <c r="V147" s="329"/>
      <c r="W147" s="329"/>
      <c r="X147" s="329"/>
      <c r="Y147" s="329"/>
      <c r="Z147" s="329"/>
      <c r="AA147" s="329"/>
      <c r="AB147" s="329"/>
      <c r="AC147" s="329"/>
    </row>
    <row r="148" spans="1:29" s="345" customFormat="1" ht="13.5" hidden="1" thickTop="1">
      <c r="A148" s="329"/>
      <c r="B148" s="329"/>
      <c r="E148" s="346"/>
      <c r="F148" s="347"/>
      <c r="I148" s="328"/>
      <c r="J148" s="329"/>
      <c r="K148" s="329"/>
      <c r="L148" s="329"/>
      <c r="M148" s="329"/>
      <c r="N148" s="329"/>
      <c r="O148" s="329"/>
      <c r="P148" s="329"/>
      <c r="Q148" s="329"/>
      <c r="R148" s="329"/>
      <c r="S148" s="329"/>
      <c r="T148" s="329"/>
      <c r="U148" s="329"/>
      <c r="V148" s="329"/>
      <c r="W148" s="329"/>
      <c r="X148" s="329"/>
      <c r="Y148" s="329"/>
      <c r="Z148" s="329"/>
      <c r="AA148" s="329"/>
      <c r="AB148" s="329"/>
      <c r="AC148" s="329"/>
    </row>
    <row r="149" spans="1:29" s="345" customFormat="1" ht="13.5" hidden="1" thickTop="1">
      <c r="A149" s="329"/>
      <c r="B149" s="329"/>
      <c r="E149" s="346"/>
      <c r="F149" s="347"/>
      <c r="I149" s="328"/>
      <c r="J149" s="329"/>
      <c r="K149" s="329"/>
      <c r="L149" s="329"/>
      <c r="M149" s="329"/>
      <c r="N149" s="329"/>
      <c r="O149" s="329"/>
      <c r="P149" s="329"/>
      <c r="Q149" s="329"/>
      <c r="R149" s="329"/>
      <c r="S149" s="329"/>
      <c r="T149" s="329"/>
      <c r="U149" s="329"/>
      <c r="V149" s="329"/>
      <c r="W149" s="329"/>
      <c r="X149" s="329"/>
      <c r="Y149" s="329"/>
      <c r="Z149" s="329"/>
      <c r="AA149" s="329"/>
      <c r="AB149" s="329"/>
      <c r="AC149" s="329"/>
    </row>
    <row r="150" spans="1:29" s="345" customFormat="1" ht="13.5" hidden="1" thickTop="1">
      <c r="A150" s="329"/>
      <c r="B150" s="329"/>
      <c r="E150" s="346"/>
      <c r="F150" s="347"/>
      <c r="I150" s="328"/>
      <c r="J150" s="329"/>
      <c r="K150" s="329"/>
      <c r="L150" s="329"/>
      <c r="M150" s="329"/>
      <c r="N150" s="329"/>
      <c r="O150" s="329"/>
      <c r="P150" s="329"/>
      <c r="Q150" s="329"/>
      <c r="R150" s="329"/>
      <c r="S150" s="329"/>
      <c r="T150" s="329"/>
      <c r="U150" s="329"/>
      <c r="V150" s="329"/>
      <c r="W150" s="329"/>
      <c r="X150" s="329"/>
      <c r="Y150" s="329"/>
      <c r="Z150" s="329"/>
      <c r="AA150" s="329"/>
      <c r="AB150" s="329"/>
      <c r="AC150" s="329"/>
    </row>
    <row r="151" spans="1:29" s="345" customFormat="1" ht="13.5" hidden="1" thickTop="1">
      <c r="A151" s="329"/>
      <c r="B151" s="329"/>
      <c r="E151" s="346"/>
      <c r="F151" s="347"/>
      <c r="I151" s="328"/>
      <c r="J151" s="329"/>
      <c r="K151" s="329"/>
      <c r="L151" s="329"/>
      <c r="M151" s="329"/>
      <c r="N151" s="329"/>
      <c r="O151" s="329"/>
      <c r="P151" s="329"/>
      <c r="Q151" s="329"/>
      <c r="R151" s="329"/>
      <c r="S151" s="329"/>
      <c r="T151" s="329"/>
      <c r="U151" s="329"/>
      <c r="V151" s="329"/>
      <c r="W151" s="329"/>
      <c r="X151" s="329"/>
      <c r="Y151" s="329"/>
      <c r="Z151" s="329"/>
      <c r="AA151" s="329"/>
      <c r="AB151" s="329"/>
      <c r="AC151" s="329"/>
    </row>
    <row r="152" spans="1:29" s="345" customFormat="1" ht="13.5" hidden="1" thickTop="1">
      <c r="A152" s="329"/>
      <c r="B152" s="329"/>
      <c r="E152" s="346"/>
      <c r="F152" s="347"/>
      <c r="I152" s="328"/>
      <c r="J152" s="329"/>
      <c r="K152" s="329"/>
      <c r="L152" s="329"/>
      <c r="M152" s="329"/>
      <c r="N152" s="329"/>
      <c r="O152" s="329"/>
      <c r="P152" s="329"/>
      <c r="Q152" s="329"/>
      <c r="R152" s="329"/>
      <c r="S152" s="329"/>
      <c r="T152" s="329"/>
      <c r="U152" s="329"/>
      <c r="V152" s="329"/>
      <c r="W152" s="329"/>
      <c r="X152" s="329"/>
      <c r="Y152" s="329"/>
      <c r="Z152" s="329"/>
      <c r="AA152" s="329"/>
      <c r="AB152" s="329"/>
      <c r="AC152" s="329"/>
    </row>
    <row r="153" spans="1:29" s="345" customFormat="1" ht="13.5" hidden="1" thickTop="1">
      <c r="A153" s="329"/>
      <c r="B153" s="329"/>
      <c r="E153" s="346"/>
      <c r="F153" s="347"/>
      <c r="I153" s="328"/>
      <c r="J153" s="329"/>
      <c r="K153" s="329"/>
      <c r="L153" s="329"/>
      <c r="M153" s="329"/>
      <c r="N153" s="329"/>
      <c r="O153" s="329"/>
      <c r="P153" s="329"/>
      <c r="Q153" s="329"/>
      <c r="R153" s="329"/>
      <c r="S153" s="329"/>
      <c r="T153" s="329"/>
      <c r="U153" s="329"/>
      <c r="V153" s="329"/>
      <c r="W153" s="329"/>
      <c r="X153" s="329"/>
      <c r="Y153" s="329"/>
      <c r="Z153" s="329"/>
      <c r="AA153" s="329"/>
      <c r="AB153" s="329"/>
      <c r="AC153" s="329"/>
    </row>
    <row r="154" spans="1:29" ht="15.75" hidden="1" thickTop="1"/>
    <row r="155" spans="1:29" ht="15.75" hidden="1" thickTop="1"/>
    <row r="156" spans="1:29" ht="15.75" hidden="1" thickTop="1"/>
    <row r="157" spans="1:29" ht="15.75" hidden="1" thickTop="1"/>
    <row r="158" spans="1:29" ht="15.75" hidden="1" thickTop="1"/>
    <row r="159" spans="1:29" ht="15.75" hidden="1" thickTop="1"/>
    <row r="160" spans="1:29" ht="15.75" hidden="1" thickTop="1"/>
    <row r="161" ht="15.75" hidden="1" thickTop="1"/>
    <row r="162" ht="15.75" hidden="1" thickTop="1"/>
    <row r="163" ht="15.75" hidden="1" thickTop="1"/>
    <row r="164" ht="15.75" hidden="1" thickTop="1"/>
    <row r="165" ht="15.75" hidden="1" thickTop="1"/>
    <row r="166" ht="15.75" hidden="1" thickTop="1"/>
    <row r="167" ht="15.75" hidden="1" thickTop="1"/>
    <row r="168" ht="15.75" hidden="1" thickTop="1"/>
    <row r="169" ht="15.75" hidden="1" thickTop="1"/>
    <row r="170" ht="15.75" hidden="1" thickTop="1"/>
    <row r="171" ht="15.75" hidden="1" thickTop="1"/>
    <row r="172" ht="15.75" hidden="1" thickTop="1"/>
    <row r="173" ht="15.75" hidden="1" thickTop="1"/>
    <row r="174" ht="15.75" hidden="1" thickTop="1"/>
    <row r="175" ht="15.75" hidden="1" thickTop="1"/>
    <row r="176" ht="15.75" hidden="1" thickTop="1"/>
    <row r="177" ht="15.75" hidden="1" thickTop="1"/>
    <row r="178" ht="15.75" hidden="1" thickTop="1"/>
    <row r="179" ht="15.75" hidden="1" thickTop="1"/>
    <row r="180" ht="15.75" hidden="1" thickTop="1"/>
    <row r="181" ht="15.75" hidden="1" thickTop="1"/>
    <row r="182" ht="15.75" hidden="1" thickTop="1"/>
    <row r="183" ht="15.75" hidden="1" thickTop="1"/>
    <row r="184" ht="15.75" hidden="1" thickTop="1"/>
    <row r="185" ht="15.75" hidden="1" thickTop="1"/>
    <row r="186" ht="15.75" hidden="1" thickTop="1"/>
    <row r="187" ht="15.75" hidden="1" thickTop="1"/>
    <row r="188" ht="15.75" hidden="1" thickTop="1"/>
    <row r="189" ht="15.75" hidden="1" thickTop="1"/>
    <row r="190" ht="15.75" hidden="1" thickTop="1"/>
    <row r="191" ht="15.75" hidden="1" thickTop="1"/>
    <row r="192" ht="15.75" hidden="1" thickTop="1"/>
  </sheetData>
  <sheetProtection password="CC49" sheet="1" insertRows="0" deleteRows="0"/>
  <mergeCells count="5">
    <mergeCell ref="A1:A2"/>
    <mergeCell ref="B1:B2"/>
    <mergeCell ref="D1:D2"/>
    <mergeCell ref="E1:E2"/>
    <mergeCell ref="F1:H1"/>
  </mergeCells>
  <dataValidations count="29">
    <dataValidation type="list" allowBlank="1" showInputMessage="1" showErrorMessage="1" errorTitle="Error en el dato introducido" error="Se ingreso una referencia distinta a &quot;P&quot;, &quot;I&quot; o &quot;F&quot; en el origen del recurso de la plaza." prompt="Selecciona o captura la incial si la plaza se paga:&#10;&quot;P&quot; cuando corresponda al tipo de recurso Propios.&#10;&quot;I&quot; cuando corresponda al tipo de recurso Infraestructura.&#10;&quot;F&quot; cuando corresponde al tipo de recurso Fortalecimiento." sqref="WVA983140:WVA983174 WLE983140:WLE983174 WBI983140:WBI983174 VRM983140:VRM983174 VHQ983140:VHQ983174 UXU983140:UXU983174 UNY983140:UNY983174 UEC983140:UEC983174 TUG983140:TUG983174 TKK983140:TKK983174 TAO983140:TAO983174 SQS983140:SQS983174 SGW983140:SGW983174 RXA983140:RXA983174 RNE983140:RNE983174 RDI983140:RDI983174 QTM983140:QTM983174 QJQ983140:QJQ983174 PZU983140:PZU983174 PPY983140:PPY983174 PGC983140:PGC983174 OWG983140:OWG983174 OMK983140:OMK983174 OCO983140:OCO983174 NSS983140:NSS983174 NIW983140:NIW983174 MZA983140:MZA983174 MPE983140:MPE983174 MFI983140:MFI983174 LVM983140:LVM983174 LLQ983140:LLQ983174 LBU983140:LBU983174 KRY983140:KRY983174 KIC983140:KIC983174 JYG983140:JYG983174 JOK983140:JOK983174 JEO983140:JEO983174 IUS983140:IUS983174 IKW983140:IKW983174 IBA983140:IBA983174 HRE983140:HRE983174 HHI983140:HHI983174 GXM983140:GXM983174 GNQ983140:GNQ983174 GDU983140:GDU983174 FTY983140:FTY983174 FKC983140:FKC983174 FAG983140:FAG983174 EQK983140:EQK983174 EGO983140:EGO983174 DWS983140:DWS983174 DMW983140:DMW983174 DDA983140:DDA983174 CTE983140:CTE983174 CJI983140:CJI983174 BZM983140:BZM983174 BPQ983140:BPQ983174 BFU983140:BFU983174 AVY983140:AVY983174 AMC983140:AMC983174 ACG983140:ACG983174 SK983140:SK983174 IO983140:IO983174 WVA917604:WVA917638 WLE917604:WLE917638 WBI917604:WBI917638 VRM917604:VRM917638 VHQ917604:VHQ917638 UXU917604:UXU917638 UNY917604:UNY917638 UEC917604:UEC917638 TUG917604:TUG917638 TKK917604:TKK917638 TAO917604:TAO917638 SQS917604:SQS917638 SGW917604:SGW917638 RXA917604:RXA917638 RNE917604:RNE917638 RDI917604:RDI917638 QTM917604:QTM917638 QJQ917604:QJQ917638 PZU917604:PZU917638 PPY917604:PPY917638 PGC917604:PGC917638 OWG917604:OWG917638 OMK917604:OMK917638 OCO917604:OCO917638 NSS917604:NSS917638 NIW917604:NIW917638 MZA917604:MZA917638 MPE917604:MPE917638 MFI917604:MFI917638 LVM917604:LVM917638 LLQ917604:LLQ917638 LBU917604:LBU917638 KRY917604:KRY917638 KIC917604:KIC917638 JYG917604:JYG917638 JOK917604:JOK917638 JEO917604:JEO917638 IUS917604:IUS917638 IKW917604:IKW917638 IBA917604:IBA917638 HRE917604:HRE917638 HHI917604:HHI917638 GXM917604:GXM917638 GNQ917604:GNQ917638 GDU917604:GDU917638 FTY917604:FTY917638 FKC917604:FKC917638 FAG917604:FAG917638 EQK917604:EQK917638 EGO917604:EGO917638 DWS917604:DWS917638 DMW917604:DMW917638 DDA917604:DDA917638 CTE917604:CTE917638 CJI917604:CJI917638 BZM917604:BZM917638 BPQ917604:BPQ917638 BFU917604:BFU917638 AVY917604:AVY917638 AMC917604:AMC917638 ACG917604:ACG917638 SK917604:SK917638 IO917604:IO917638 WVA852068:WVA852102 WLE852068:WLE852102 WBI852068:WBI852102 VRM852068:VRM852102 VHQ852068:VHQ852102 UXU852068:UXU852102 UNY852068:UNY852102 UEC852068:UEC852102 TUG852068:TUG852102 TKK852068:TKK852102 TAO852068:TAO852102 SQS852068:SQS852102 SGW852068:SGW852102 RXA852068:RXA852102 RNE852068:RNE852102 RDI852068:RDI852102 QTM852068:QTM852102 QJQ852068:QJQ852102 PZU852068:PZU852102 PPY852068:PPY852102 PGC852068:PGC852102 OWG852068:OWG852102 OMK852068:OMK852102 OCO852068:OCO852102 NSS852068:NSS852102 NIW852068:NIW852102 MZA852068:MZA852102 MPE852068:MPE852102 MFI852068:MFI852102 LVM852068:LVM852102 LLQ852068:LLQ852102 LBU852068:LBU852102 KRY852068:KRY852102 KIC852068:KIC852102 JYG852068:JYG852102 JOK852068:JOK852102 JEO852068:JEO852102 IUS852068:IUS852102 IKW852068:IKW852102 IBA852068:IBA852102 HRE852068:HRE852102 HHI852068:HHI852102 GXM852068:GXM852102 GNQ852068:GNQ852102 GDU852068:GDU852102 FTY852068:FTY852102 FKC852068:FKC852102 FAG852068:FAG852102 EQK852068:EQK852102 EGO852068:EGO852102 DWS852068:DWS852102 DMW852068:DMW852102 DDA852068:DDA852102 CTE852068:CTE852102 CJI852068:CJI852102 BZM852068:BZM852102 BPQ852068:BPQ852102 BFU852068:BFU852102 AVY852068:AVY852102 AMC852068:AMC852102 ACG852068:ACG852102 SK852068:SK852102 IO852068:IO852102 WVA786532:WVA786566 WLE786532:WLE786566 WBI786532:WBI786566 VRM786532:VRM786566 VHQ786532:VHQ786566 UXU786532:UXU786566 UNY786532:UNY786566 UEC786532:UEC786566 TUG786532:TUG786566 TKK786532:TKK786566 TAO786532:TAO786566 SQS786532:SQS786566 SGW786532:SGW786566 RXA786532:RXA786566 RNE786532:RNE786566 RDI786532:RDI786566 QTM786532:QTM786566 QJQ786532:QJQ786566 PZU786532:PZU786566 PPY786532:PPY786566 PGC786532:PGC786566 OWG786532:OWG786566 OMK786532:OMK786566 OCO786532:OCO786566 NSS786532:NSS786566 NIW786532:NIW786566 MZA786532:MZA786566 MPE786532:MPE786566 MFI786532:MFI786566 LVM786532:LVM786566 LLQ786532:LLQ786566 LBU786532:LBU786566 KRY786532:KRY786566 KIC786532:KIC786566 JYG786532:JYG786566 JOK786532:JOK786566 JEO786532:JEO786566 IUS786532:IUS786566 IKW786532:IKW786566 IBA786532:IBA786566 HRE786532:HRE786566 HHI786532:HHI786566 GXM786532:GXM786566 GNQ786532:GNQ786566 GDU786532:GDU786566 FTY786532:FTY786566 FKC786532:FKC786566 FAG786532:FAG786566 EQK786532:EQK786566 EGO786532:EGO786566 DWS786532:DWS786566 DMW786532:DMW786566 DDA786532:DDA786566 CTE786532:CTE786566 CJI786532:CJI786566 BZM786532:BZM786566 BPQ786532:BPQ786566 BFU786532:BFU786566 AVY786532:AVY786566 AMC786532:AMC786566 ACG786532:ACG786566 SK786532:SK786566 IO786532:IO786566 WVA720996:WVA721030 WLE720996:WLE721030 WBI720996:WBI721030 VRM720996:VRM721030 VHQ720996:VHQ721030 UXU720996:UXU721030 UNY720996:UNY721030 UEC720996:UEC721030 TUG720996:TUG721030 TKK720996:TKK721030 TAO720996:TAO721030 SQS720996:SQS721030 SGW720996:SGW721030 RXA720996:RXA721030 RNE720996:RNE721030 RDI720996:RDI721030 QTM720996:QTM721030 QJQ720996:QJQ721030 PZU720996:PZU721030 PPY720996:PPY721030 PGC720996:PGC721030 OWG720996:OWG721030 OMK720996:OMK721030 OCO720996:OCO721030 NSS720996:NSS721030 NIW720996:NIW721030 MZA720996:MZA721030 MPE720996:MPE721030 MFI720996:MFI721030 LVM720996:LVM721030 LLQ720996:LLQ721030 LBU720996:LBU721030 KRY720996:KRY721030 KIC720996:KIC721030 JYG720996:JYG721030 JOK720996:JOK721030 JEO720996:JEO721030 IUS720996:IUS721030 IKW720996:IKW721030 IBA720996:IBA721030 HRE720996:HRE721030 HHI720996:HHI721030 GXM720996:GXM721030 GNQ720996:GNQ721030 GDU720996:GDU721030 FTY720996:FTY721030 FKC720996:FKC721030 FAG720996:FAG721030 EQK720996:EQK721030 EGO720996:EGO721030 DWS720996:DWS721030 DMW720996:DMW721030 DDA720996:DDA721030 CTE720996:CTE721030 CJI720996:CJI721030 BZM720996:BZM721030 BPQ720996:BPQ721030 BFU720996:BFU721030 AVY720996:AVY721030 AMC720996:AMC721030 ACG720996:ACG721030 SK720996:SK721030 IO720996:IO721030 WVA655460:WVA655494 WLE655460:WLE655494 WBI655460:WBI655494 VRM655460:VRM655494 VHQ655460:VHQ655494 UXU655460:UXU655494 UNY655460:UNY655494 UEC655460:UEC655494 TUG655460:TUG655494 TKK655460:TKK655494 TAO655460:TAO655494 SQS655460:SQS655494 SGW655460:SGW655494 RXA655460:RXA655494 RNE655460:RNE655494 RDI655460:RDI655494 QTM655460:QTM655494 QJQ655460:QJQ655494 PZU655460:PZU655494 PPY655460:PPY655494 PGC655460:PGC655494 OWG655460:OWG655494 OMK655460:OMK655494 OCO655460:OCO655494 NSS655460:NSS655494 NIW655460:NIW655494 MZA655460:MZA655494 MPE655460:MPE655494 MFI655460:MFI655494 LVM655460:LVM655494 LLQ655460:LLQ655494 LBU655460:LBU655494 KRY655460:KRY655494 KIC655460:KIC655494 JYG655460:JYG655494 JOK655460:JOK655494 JEO655460:JEO655494 IUS655460:IUS655494 IKW655460:IKW655494 IBA655460:IBA655494 HRE655460:HRE655494 HHI655460:HHI655494 GXM655460:GXM655494 GNQ655460:GNQ655494 GDU655460:GDU655494 FTY655460:FTY655494 FKC655460:FKC655494 FAG655460:FAG655494 EQK655460:EQK655494 EGO655460:EGO655494 DWS655460:DWS655494 DMW655460:DMW655494 DDA655460:DDA655494 CTE655460:CTE655494 CJI655460:CJI655494 BZM655460:BZM655494 BPQ655460:BPQ655494 BFU655460:BFU655494 AVY655460:AVY655494 AMC655460:AMC655494 ACG655460:ACG655494 SK655460:SK655494 IO655460:IO655494 WVA589924:WVA589958 WLE589924:WLE589958 WBI589924:WBI589958 VRM589924:VRM589958 VHQ589924:VHQ589958 UXU589924:UXU589958 UNY589924:UNY589958 UEC589924:UEC589958 TUG589924:TUG589958 TKK589924:TKK589958 TAO589924:TAO589958 SQS589924:SQS589958 SGW589924:SGW589958 RXA589924:RXA589958 RNE589924:RNE589958 RDI589924:RDI589958 QTM589924:QTM589958 QJQ589924:QJQ589958 PZU589924:PZU589958 PPY589924:PPY589958 PGC589924:PGC589958 OWG589924:OWG589958 OMK589924:OMK589958 OCO589924:OCO589958 NSS589924:NSS589958 NIW589924:NIW589958 MZA589924:MZA589958 MPE589924:MPE589958 MFI589924:MFI589958 LVM589924:LVM589958 LLQ589924:LLQ589958 LBU589924:LBU589958 KRY589924:KRY589958 KIC589924:KIC589958 JYG589924:JYG589958 JOK589924:JOK589958 JEO589924:JEO589958 IUS589924:IUS589958 IKW589924:IKW589958 IBA589924:IBA589958 HRE589924:HRE589958 HHI589924:HHI589958 GXM589924:GXM589958 GNQ589924:GNQ589958 GDU589924:GDU589958 FTY589924:FTY589958 FKC589924:FKC589958 FAG589924:FAG589958 EQK589924:EQK589958 EGO589924:EGO589958 DWS589924:DWS589958 DMW589924:DMW589958 DDA589924:DDA589958 CTE589924:CTE589958 CJI589924:CJI589958 BZM589924:BZM589958 BPQ589924:BPQ589958 BFU589924:BFU589958 AVY589924:AVY589958 AMC589924:AMC589958 ACG589924:ACG589958 SK589924:SK589958 IO589924:IO589958 WVA524388:WVA524422 WLE524388:WLE524422 WBI524388:WBI524422 VRM524388:VRM524422 VHQ524388:VHQ524422 UXU524388:UXU524422 UNY524388:UNY524422 UEC524388:UEC524422 TUG524388:TUG524422 TKK524388:TKK524422 TAO524388:TAO524422 SQS524388:SQS524422 SGW524388:SGW524422 RXA524388:RXA524422 RNE524388:RNE524422 RDI524388:RDI524422 QTM524388:QTM524422 QJQ524388:QJQ524422 PZU524388:PZU524422 PPY524388:PPY524422 PGC524388:PGC524422 OWG524388:OWG524422 OMK524388:OMK524422 OCO524388:OCO524422 NSS524388:NSS524422 NIW524388:NIW524422 MZA524388:MZA524422 MPE524388:MPE524422 MFI524388:MFI524422 LVM524388:LVM524422 LLQ524388:LLQ524422 LBU524388:LBU524422 KRY524388:KRY524422 KIC524388:KIC524422 JYG524388:JYG524422 JOK524388:JOK524422 JEO524388:JEO524422 IUS524388:IUS524422 IKW524388:IKW524422 IBA524388:IBA524422 HRE524388:HRE524422 HHI524388:HHI524422 GXM524388:GXM524422 GNQ524388:GNQ524422 GDU524388:GDU524422 FTY524388:FTY524422 FKC524388:FKC524422 FAG524388:FAG524422 EQK524388:EQK524422 EGO524388:EGO524422 DWS524388:DWS524422 DMW524388:DMW524422 DDA524388:DDA524422 CTE524388:CTE524422 CJI524388:CJI524422 BZM524388:BZM524422 BPQ524388:BPQ524422 BFU524388:BFU524422 AVY524388:AVY524422 AMC524388:AMC524422 ACG524388:ACG524422 SK524388:SK524422 IO524388:IO524422 WVA458852:WVA458886 WLE458852:WLE458886 WBI458852:WBI458886 VRM458852:VRM458886 VHQ458852:VHQ458886 UXU458852:UXU458886 UNY458852:UNY458886 UEC458852:UEC458886 TUG458852:TUG458886 TKK458852:TKK458886 TAO458852:TAO458886 SQS458852:SQS458886 SGW458852:SGW458886 RXA458852:RXA458886 RNE458852:RNE458886 RDI458852:RDI458886 QTM458852:QTM458886 QJQ458852:QJQ458886 PZU458852:PZU458886 PPY458852:PPY458886 PGC458852:PGC458886 OWG458852:OWG458886 OMK458852:OMK458886 OCO458852:OCO458886 NSS458852:NSS458886 NIW458852:NIW458886 MZA458852:MZA458886 MPE458852:MPE458886 MFI458852:MFI458886 LVM458852:LVM458886 LLQ458852:LLQ458886 LBU458852:LBU458886 KRY458852:KRY458886 KIC458852:KIC458886 JYG458852:JYG458886 JOK458852:JOK458886 JEO458852:JEO458886 IUS458852:IUS458886 IKW458852:IKW458886 IBA458852:IBA458886 HRE458852:HRE458886 HHI458852:HHI458886 GXM458852:GXM458886 GNQ458852:GNQ458886 GDU458852:GDU458886 FTY458852:FTY458886 FKC458852:FKC458886 FAG458852:FAG458886 EQK458852:EQK458886 EGO458852:EGO458886 DWS458852:DWS458886 DMW458852:DMW458886 DDA458852:DDA458886 CTE458852:CTE458886 CJI458852:CJI458886 BZM458852:BZM458886 BPQ458852:BPQ458886 BFU458852:BFU458886 AVY458852:AVY458886 AMC458852:AMC458886 ACG458852:ACG458886 SK458852:SK458886 IO458852:IO458886 WVA393316:WVA393350 WLE393316:WLE393350 WBI393316:WBI393350 VRM393316:VRM393350 VHQ393316:VHQ393350 UXU393316:UXU393350 UNY393316:UNY393350 UEC393316:UEC393350 TUG393316:TUG393350 TKK393316:TKK393350 TAO393316:TAO393350 SQS393316:SQS393350 SGW393316:SGW393350 RXA393316:RXA393350 RNE393316:RNE393350 RDI393316:RDI393350 QTM393316:QTM393350 QJQ393316:QJQ393350 PZU393316:PZU393350 PPY393316:PPY393350 PGC393316:PGC393350 OWG393316:OWG393350 OMK393316:OMK393350 OCO393316:OCO393350 NSS393316:NSS393350 NIW393316:NIW393350 MZA393316:MZA393350 MPE393316:MPE393350 MFI393316:MFI393350 LVM393316:LVM393350 LLQ393316:LLQ393350 LBU393316:LBU393350 KRY393316:KRY393350 KIC393316:KIC393350 JYG393316:JYG393350 JOK393316:JOK393350 JEO393316:JEO393350 IUS393316:IUS393350 IKW393316:IKW393350 IBA393316:IBA393350 HRE393316:HRE393350 HHI393316:HHI393350 GXM393316:GXM393350 GNQ393316:GNQ393350 GDU393316:GDU393350 FTY393316:FTY393350 FKC393316:FKC393350 FAG393316:FAG393350 EQK393316:EQK393350 EGO393316:EGO393350 DWS393316:DWS393350 DMW393316:DMW393350 DDA393316:DDA393350 CTE393316:CTE393350 CJI393316:CJI393350 BZM393316:BZM393350 BPQ393316:BPQ393350 BFU393316:BFU393350 AVY393316:AVY393350 AMC393316:AMC393350 ACG393316:ACG393350 SK393316:SK393350 IO393316:IO393350 WVA327780:WVA327814 WLE327780:WLE327814 WBI327780:WBI327814 VRM327780:VRM327814 VHQ327780:VHQ327814 UXU327780:UXU327814 UNY327780:UNY327814 UEC327780:UEC327814 TUG327780:TUG327814 TKK327780:TKK327814 TAO327780:TAO327814 SQS327780:SQS327814 SGW327780:SGW327814 RXA327780:RXA327814 RNE327780:RNE327814 RDI327780:RDI327814 QTM327780:QTM327814 QJQ327780:QJQ327814 PZU327780:PZU327814 PPY327780:PPY327814 PGC327780:PGC327814 OWG327780:OWG327814 OMK327780:OMK327814 OCO327780:OCO327814 NSS327780:NSS327814 NIW327780:NIW327814 MZA327780:MZA327814 MPE327780:MPE327814 MFI327780:MFI327814 LVM327780:LVM327814 LLQ327780:LLQ327814 LBU327780:LBU327814 KRY327780:KRY327814 KIC327780:KIC327814 JYG327780:JYG327814 JOK327780:JOK327814 JEO327780:JEO327814 IUS327780:IUS327814 IKW327780:IKW327814 IBA327780:IBA327814 HRE327780:HRE327814 HHI327780:HHI327814 GXM327780:GXM327814 GNQ327780:GNQ327814 GDU327780:GDU327814 FTY327780:FTY327814 FKC327780:FKC327814 FAG327780:FAG327814 EQK327780:EQK327814 EGO327780:EGO327814 DWS327780:DWS327814 DMW327780:DMW327814 DDA327780:DDA327814 CTE327780:CTE327814 CJI327780:CJI327814 BZM327780:BZM327814 BPQ327780:BPQ327814 BFU327780:BFU327814 AVY327780:AVY327814 AMC327780:AMC327814 ACG327780:ACG327814 SK327780:SK327814 IO327780:IO327814 WVA262244:WVA262278 WLE262244:WLE262278 WBI262244:WBI262278 VRM262244:VRM262278 VHQ262244:VHQ262278 UXU262244:UXU262278 UNY262244:UNY262278 UEC262244:UEC262278 TUG262244:TUG262278 TKK262244:TKK262278 TAO262244:TAO262278 SQS262244:SQS262278 SGW262244:SGW262278 RXA262244:RXA262278 RNE262244:RNE262278 RDI262244:RDI262278 QTM262244:QTM262278 QJQ262244:QJQ262278 PZU262244:PZU262278 PPY262244:PPY262278 PGC262244:PGC262278 OWG262244:OWG262278 OMK262244:OMK262278 OCO262244:OCO262278 NSS262244:NSS262278 NIW262244:NIW262278 MZA262244:MZA262278 MPE262244:MPE262278 MFI262244:MFI262278 LVM262244:LVM262278 LLQ262244:LLQ262278 LBU262244:LBU262278 KRY262244:KRY262278 KIC262244:KIC262278 JYG262244:JYG262278 JOK262244:JOK262278 JEO262244:JEO262278 IUS262244:IUS262278 IKW262244:IKW262278 IBA262244:IBA262278 HRE262244:HRE262278 HHI262244:HHI262278 GXM262244:GXM262278 GNQ262244:GNQ262278 GDU262244:GDU262278 FTY262244:FTY262278 FKC262244:FKC262278 FAG262244:FAG262278 EQK262244:EQK262278 EGO262244:EGO262278 DWS262244:DWS262278 DMW262244:DMW262278 DDA262244:DDA262278 CTE262244:CTE262278 CJI262244:CJI262278 BZM262244:BZM262278 BPQ262244:BPQ262278 BFU262244:BFU262278 AVY262244:AVY262278 AMC262244:AMC262278 ACG262244:ACG262278 SK262244:SK262278 IO262244:IO262278 WVA196708:WVA196742 WLE196708:WLE196742 WBI196708:WBI196742 VRM196708:VRM196742 VHQ196708:VHQ196742 UXU196708:UXU196742 UNY196708:UNY196742 UEC196708:UEC196742 TUG196708:TUG196742 TKK196708:TKK196742 TAO196708:TAO196742 SQS196708:SQS196742 SGW196708:SGW196742 RXA196708:RXA196742 RNE196708:RNE196742 RDI196708:RDI196742 QTM196708:QTM196742 QJQ196708:QJQ196742 PZU196708:PZU196742 PPY196708:PPY196742 PGC196708:PGC196742 OWG196708:OWG196742 OMK196708:OMK196742 OCO196708:OCO196742 NSS196708:NSS196742 NIW196708:NIW196742 MZA196708:MZA196742 MPE196708:MPE196742 MFI196708:MFI196742 LVM196708:LVM196742 LLQ196708:LLQ196742 LBU196708:LBU196742 KRY196708:KRY196742 KIC196708:KIC196742 JYG196708:JYG196742 JOK196708:JOK196742 JEO196708:JEO196742 IUS196708:IUS196742 IKW196708:IKW196742 IBA196708:IBA196742 HRE196708:HRE196742 HHI196708:HHI196742 GXM196708:GXM196742 GNQ196708:GNQ196742 GDU196708:GDU196742 FTY196708:FTY196742 FKC196708:FKC196742 FAG196708:FAG196742 EQK196708:EQK196742 EGO196708:EGO196742 DWS196708:DWS196742 DMW196708:DMW196742 DDA196708:DDA196742 CTE196708:CTE196742 CJI196708:CJI196742 BZM196708:BZM196742 BPQ196708:BPQ196742 BFU196708:BFU196742 AVY196708:AVY196742 AMC196708:AMC196742 ACG196708:ACG196742 SK196708:SK196742 IO196708:IO196742 WVA131172:WVA131206 WLE131172:WLE131206 WBI131172:WBI131206 VRM131172:VRM131206 VHQ131172:VHQ131206 UXU131172:UXU131206 UNY131172:UNY131206 UEC131172:UEC131206 TUG131172:TUG131206 TKK131172:TKK131206 TAO131172:TAO131206 SQS131172:SQS131206 SGW131172:SGW131206 RXA131172:RXA131206 RNE131172:RNE131206 RDI131172:RDI131206 QTM131172:QTM131206 QJQ131172:QJQ131206 PZU131172:PZU131206 PPY131172:PPY131206 PGC131172:PGC131206 OWG131172:OWG131206 OMK131172:OMK131206 OCO131172:OCO131206 NSS131172:NSS131206 NIW131172:NIW131206 MZA131172:MZA131206 MPE131172:MPE131206 MFI131172:MFI131206 LVM131172:LVM131206 LLQ131172:LLQ131206 LBU131172:LBU131206 KRY131172:KRY131206 KIC131172:KIC131206 JYG131172:JYG131206 JOK131172:JOK131206 JEO131172:JEO131206 IUS131172:IUS131206 IKW131172:IKW131206 IBA131172:IBA131206 HRE131172:HRE131206 HHI131172:HHI131206 GXM131172:GXM131206 GNQ131172:GNQ131206 GDU131172:GDU131206 FTY131172:FTY131206 FKC131172:FKC131206 FAG131172:FAG131206 EQK131172:EQK131206 EGO131172:EGO131206 DWS131172:DWS131206 DMW131172:DMW131206 DDA131172:DDA131206 CTE131172:CTE131206 CJI131172:CJI131206 BZM131172:BZM131206 BPQ131172:BPQ131206 BFU131172:BFU131206 AVY131172:AVY131206 AMC131172:AMC131206 ACG131172:ACG131206 SK131172:SK131206 IO131172:IO131206 WVA65636:WVA65670 WLE65636:WLE65670 WBI65636:WBI65670 VRM65636:VRM65670 VHQ65636:VHQ65670 UXU65636:UXU65670 UNY65636:UNY65670 UEC65636:UEC65670 TUG65636:TUG65670 TKK65636:TKK65670 TAO65636:TAO65670 SQS65636:SQS65670 SGW65636:SGW65670 RXA65636:RXA65670 RNE65636:RNE65670 RDI65636:RDI65670 QTM65636:QTM65670 QJQ65636:QJQ65670 PZU65636:PZU65670 PPY65636:PPY65670 PGC65636:PGC65670 OWG65636:OWG65670 OMK65636:OMK65670 OCO65636:OCO65670 NSS65636:NSS65670 NIW65636:NIW65670 MZA65636:MZA65670 MPE65636:MPE65670 MFI65636:MFI65670 LVM65636:LVM65670 LLQ65636:LLQ65670 LBU65636:LBU65670 KRY65636:KRY65670 KIC65636:KIC65670 JYG65636:JYG65670 JOK65636:JOK65670 JEO65636:JEO65670 IUS65636:IUS65670 IKW65636:IKW65670 IBA65636:IBA65670 HRE65636:HRE65670 HHI65636:HHI65670 GXM65636:GXM65670 GNQ65636:GNQ65670 GDU65636:GDU65670 FTY65636:FTY65670 FKC65636:FKC65670 FAG65636:FAG65670 EQK65636:EQK65670 EGO65636:EGO65670 DWS65636:DWS65670 DMW65636:DMW65670 DDA65636:DDA65670 CTE65636:CTE65670 CJI65636:CJI65670 BZM65636:BZM65670 BPQ65636:BPQ65670 BFU65636:BFU65670 AVY65636:AVY65670 AMC65636:AMC65670 ACG65636:ACG65670 SK65636:SK65670 IO65636:IO65670 E983140:E983174 E65636:E65670 E131172:E131206 E196708:E196742 E262244:E262278 E327780:E327814 E393316:E393350 E458852:E458886 E524388:E524422 E589924:E589958 E655460:E655494 E720996:E721030 E786532:E786566 E852068:E852102 E917604:E917638 E134 WVA3:WVA134 WLE3:WLE134 WBI3:WBI134 VRM3:VRM134 VHQ3:VHQ134 UXU3:UXU134 UNY3:UNY134 UEC3:UEC134 TUG3:TUG134 TKK3:TKK134 TAO3:TAO134 SQS3:SQS134 SGW3:SGW134 RXA3:RXA134 RNE3:RNE134 RDI3:RDI134 QTM3:QTM134 QJQ3:QJQ134 PZU3:PZU134 PPY3:PPY134 PGC3:PGC134 OWG3:OWG134 OMK3:OMK134 OCO3:OCO134 NSS3:NSS134 NIW3:NIW134 MZA3:MZA134 MPE3:MPE134 MFI3:MFI134 LVM3:LVM134 LLQ3:LLQ134 LBU3:LBU134 KRY3:KRY134 KIC3:KIC134 JYG3:JYG134 JOK3:JOK134 JEO3:JEO134 IUS3:IUS134 IKW3:IKW134 IBA3:IBA134 HRE3:HRE134 HHI3:HHI134 GXM3:GXM134 GNQ3:GNQ134 GDU3:GDU134 FTY3:FTY134 FKC3:FKC134 FAG3:FAG134 EQK3:EQK134 EGO3:EGO134 DWS3:DWS134 DMW3:DMW134 DDA3:DDA134 CTE3:CTE134 CJI3:CJI134 BZM3:BZM134 BPQ3:BPQ134 BFU3:BFU134 AVY3:AVY134 AMC3:AMC134 ACG3:ACG134 SK3:SK134 IO3:IO134">
      <formula1>#REF!</formula1>
    </dataValidation>
    <dataValidation type="list" allowBlank="1" showInputMessage="1" showErrorMessage="1" errorTitle="Error en el dato introducido" error="Se ingreso una referencia distinta a &quot;P&quot;, &quot;I&quot; o &quot;F&quot; en el origen del recurso de la plaza." prompt="Seleccióna o captura la incial si la plaza se paga:&#10;&quot;P&quot; cuando corresponda al tipo de recurso Propios.&#10;&quot;I&quot; cuando corresponda al tipo de recurso Infraestructura.&#10;&quot;F&quot; cuando corresponde al tipo de recurso Fortalecimiento." sqref="WLE983176:WLE1048576 WBI983176:WBI1048576 VRM983176:VRM1048576 VHQ983176:VHQ1048576 UXU983176:UXU1048576 UNY983176:UNY1048576 UEC983176:UEC1048576 TUG983176:TUG1048576 TKK983176:TKK1048576 TAO983176:TAO1048576 SQS983176:SQS1048576 SGW983176:SGW1048576 RXA983176:RXA1048576 RNE983176:RNE1048576 RDI983176:RDI1048576 QTM983176:QTM1048576 QJQ983176:QJQ1048576 PZU983176:PZU1048576 PPY983176:PPY1048576 PGC983176:PGC1048576 OWG983176:OWG1048576 OMK983176:OMK1048576 OCO983176:OCO1048576 NSS983176:NSS1048576 NIW983176:NIW1048576 MZA983176:MZA1048576 MPE983176:MPE1048576 MFI983176:MFI1048576 LVM983176:LVM1048576 LLQ983176:LLQ1048576 LBU983176:LBU1048576 KRY983176:KRY1048576 KIC983176:KIC1048576 JYG983176:JYG1048576 JOK983176:JOK1048576 JEO983176:JEO1048576 IUS983176:IUS1048576 IKW983176:IKW1048576 IBA983176:IBA1048576 HRE983176:HRE1048576 HHI983176:HHI1048576 GXM983176:GXM1048576 GNQ983176:GNQ1048576 GDU983176:GDU1048576 FTY983176:FTY1048576 FKC983176:FKC1048576 FAG983176:FAG1048576 EQK983176:EQK1048576 EGO983176:EGO1048576 DWS983176:DWS1048576 DMW983176:DMW1048576 DDA983176:DDA1048576 CTE983176:CTE1048576 CJI983176:CJI1048576 BZM983176:BZM1048576 BPQ983176:BPQ1048576 BFU983176:BFU1048576 AVY983176:AVY1048576 AMC983176:AMC1048576 ACG983176:ACG1048576 SK983176:SK1048576 IO983176:IO1048576 WVA917640:WVA983129 WLE917640:WLE983129 WBI917640:WBI983129 VRM917640:VRM983129 VHQ917640:VHQ983129 UXU917640:UXU983129 UNY917640:UNY983129 UEC917640:UEC983129 TUG917640:TUG983129 TKK917640:TKK983129 TAO917640:TAO983129 SQS917640:SQS983129 SGW917640:SGW983129 RXA917640:RXA983129 RNE917640:RNE983129 RDI917640:RDI983129 QTM917640:QTM983129 QJQ917640:QJQ983129 PZU917640:PZU983129 PPY917640:PPY983129 PGC917640:PGC983129 OWG917640:OWG983129 OMK917640:OMK983129 OCO917640:OCO983129 NSS917640:NSS983129 NIW917640:NIW983129 MZA917640:MZA983129 MPE917640:MPE983129 MFI917640:MFI983129 LVM917640:LVM983129 LLQ917640:LLQ983129 LBU917640:LBU983129 KRY917640:KRY983129 KIC917640:KIC983129 JYG917640:JYG983129 JOK917640:JOK983129 JEO917640:JEO983129 IUS917640:IUS983129 IKW917640:IKW983129 IBA917640:IBA983129 HRE917640:HRE983129 HHI917640:HHI983129 GXM917640:GXM983129 GNQ917640:GNQ983129 GDU917640:GDU983129 FTY917640:FTY983129 FKC917640:FKC983129 FAG917640:FAG983129 EQK917640:EQK983129 EGO917640:EGO983129 DWS917640:DWS983129 DMW917640:DMW983129 DDA917640:DDA983129 CTE917640:CTE983129 CJI917640:CJI983129 BZM917640:BZM983129 BPQ917640:BPQ983129 BFU917640:BFU983129 AVY917640:AVY983129 AMC917640:AMC983129 ACG917640:ACG983129 SK917640:SK983129 IO917640:IO983129 WVA852104:WVA917593 WLE852104:WLE917593 WBI852104:WBI917593 VRM852104:VRM917593 VHQ852104:VHQ917593 UXU852104:UXU917593 UNY852104:UNY917593 UEC852104:UEC917593 TUG852104:TUG917593 TKK852104:TKK917593 TAO852104:TAO917593 SQS852104:SQS917593 SGW852104:SGW917593 RXA852104:RXA917593 RNE852104:RNE917593 RDI852104:RDI917593 QTM852104:QTM917593 QJQ852104:QJQ917593 PZU852104:PZU917593 PPY852104:PPY917593 PGC852104:PGC917593 OWG852104:OWG917593 OMK852104:OMK917593 OCO852104:OCO917593 NSS852104:NSS917593 NIW852104:NIW917593 MZA852104:MZA917593 MPE852104:MPE917593 MFI852104:MFI917593 LVM852104:LVM917593 LLQ852104:LLQ917593 LBU852104:LBU917593 KRY852104:KRY917593 KIC852104:KIC917593 JYG852104:JYG917593 JOK852104:JOK917593 JEO852104:JEO917593 IUS852104:IUS917593 IKW852104:IKW917593 IBA852104:IBA917593 HRE852104:HRE917593 HHI852104:HHI917593 GXM852104:GXM917593 GNQ852104:GNQ917593 GDU852104:GDU917593 FTY852104:FTY917593 FKC852104:FKC917593 FAG852104:FAG917593 EQK852104:EQK917593 EGO852104:EGO917593 DWS852104:DWS917593 DMW852104:DMW917593 DDA852104:DDA917593 CTE852104:CTE917593 CJI852104:CJI917593 BZM852104:BZM917593 BPQ852104:BPQ917593 BFU852104:BFU917593 AVY852104:AVY917593 AMC852104:AMC917593 ACG852104:ACG917593 SK852104:SK917593 IO852104:IO917593 WVA786568:WVA852057 WLE786568:WLE852057 WBI786568:WBI852057 VRM786568:VRM852057 VHQ786568:VHQ852057 UXU786568:UXU852057 UNY786568:UNY852057 UEC786568:UEC852057 TUG786568:TUG852057 TKK786568:TKK852057 TAO786568:TAO852057 SQS786568:SQS852057 SGW786568:SGW852057 RXA786568:RXA852057 RNE786568:RNE852057 RDI786568:RDI852057 QTM786568:QTM852057 QJQ786568:QJQ852057 PZU786568:PZU852057 PPY786568:PPY852057 PGC786568:PGC852057 OWG786568:OWG852057 OMK786568:OMK852057 OCO786568:OCO852057 NSS786568:NSS852057 NIW786568:NIW852057 MZA786568:MZA852057 MPE786568:MPE852057 MFI786568:MFI852057 LVM786568:LVM852057 LLQ786568:LLQ852057 LBU786568:LBU852057 KRY786568:KRY852057 KIC786568:KIC852057 JYG786568:JYG852057 JOK786568:JOK852057 JEO786568:JEO852057 IUS786568:IUS852057 IKW786568:IKW852057 IBA786568:IBA852057 HRE786568:HRE852057 HHI786568:HHI852057 GXM786568:GXM852057 GNQ786568:GNQ852057 GDU786568:GDU852057 FTY786568:FTY852057 FKC786568:FKC852057 FAG786568:FAG852057 EQK786568:EQK852057 EGO786568:EGO852057 DWS786568:DWS852057 DMW786568:DMW852057 DDA786568:DDA852057 CTE786568:CTE852057 CJI786568:CJI852057 BZM786568:BZM852057 BPQ786568:BPQ852057 BFU786568:BFU852057 AVY786568:AVY852057 AMC786568:AMC852057 ACG786568:ACG852057 SK786568:SK852057 IO786568:IO852057 WVA721032:WVA786521 WLE721032:WLE786521 WBI721032:WBI786521 VRM721032:VRM786521 VHQ721032:VHQ786521 UXU721032:UXU786521 UNY721032:UNY786521 UEC721032:UEC786521 TUG721032:TUG786521 TKK721032:TKK786521 TAO721032:TAO786521 SQS721032:SQS786521 SGW721032:SGW786521 RXA721032:RXA786521 RNE721032:RNE786521 RDI721032:RDI786521 QTM721032:QTM786521 QJQ721032:QJQ786521 PZU721032:PZU786521 PPY721032:PPY786521 PGC721032:PGC786521 OWG721032:OWG786521 OMK721032:OMK786521 OCO721032:OCO786521 NSS721032:NSS786521 NIW721032:NIW786521 MZA721032:MZA786521 MPE721032:MPE786521 MFI721032:MFI786521 LVM721032:LVM786521 LLQ721032:LLQ786521 LBU721032:LBU786521 KRY721032:KRY786521 KIC721032:KIC786521 JYG721032:JYG786521 JOK721032:JOK786521 JEO721032:JEO786521 IUS721032:IUS786521 IKW721032:IKW786521 IBA721032:IBA786521 HRE721032:HRE786521 HHI721032:HHI786521 GXM721032:GXM786521 GNQ721032:GNQ786521 GDU721032:GDU786521 FTY721032:FTY786521 FKC721032:FKC786521 FAG721032:FAG786521 EQK721032:EQK786521 EGO721032:EGO786521 DWS721032:DWS786521 DMW721032:DMW786521 DDA721032:DDA786521 CTE721032:CTE786521 CJI721032:CJI786521 BZM721032:BZM786521 BPQ721032:BPQ786521 BFU721032:BFU786521 AVY721032:AVY786521 AMC721032:AMC786521 ACG721032:ACG786521 SK721032:SK786521 IO721032:IO786521 WVA655496:WVA720985 WLE655496:WLE720985 WBI655496:WBI720985 VRM655496:VRM720985 VHQ655496:VHQ720985 UXU655496:UXU720985 UNY655496:UNY720985 UEC655496:UEC720985 TUG655496:TUG720985 TKK655496:TKK720985 TAO655496:TAO720985 SQS655496:SQS720985 SGW655496:SGW720985 RXA655496:RXA720985 RNE655496:RNE720985 RDI655496:RDI720985 QTM655496:QTM720985 QJQ655496:QJQ720985 PZU655496:PZU720985 PPY655496:PPY720985 PGC655496:PGC720985 OWG655496:OWG720985 OMK655496:OMK720985 OCO655496:OCO720985 NSS655496:NSS720985 NIW655496:NIW720985 MZA655496:MZA720985 MPE655496:MPE720985 MFI655496:MFI720985 LVM655496:LVM720985 LLQ655496:LLQ720985 LBU655496:LBU720985 KRY655496:KRY720985 KIC655496:KIC720985 JYG655496:JYG720985 JOK655496:JOK720985 JEO655496:JEO720985 IUS655496:IUS720985 IKW655496:IKW720985 IBA655496:IBA720985 HRE655496:HRE720985 HHI655496:HHI720985 GXM655496:GXM720985 GNQ655496:GNQ720985 GDU655496:GDU720985 FTY655496:FTY720985 FKC655496:FKC720985 FAG655496:FAG720985 EQK655496:EQK720985 EGO655496:EGO720985 DWS655496:DWS720985 DMW655496:DMW720985 DDA655496:DDA720985 CTE655496:CTE720985 CJI655496:CJI720985 BZM655496:BZM720985 BPQ655496:BPQ720985 BFU655496:BFU720985 AVY655496:AVY720985 AMC655496:AMC720985 ACG655496:ACG720985 SK655496:SK720985 IO655496:IO720985 WVA589960:WVA655449 WLE589960:WLE655449 WBI589960:WBI655449 VRM589960:VRM655449 VHQ589960:VHQ655449 UXU589960:UXU655449 UNY589960:UNY655449 UEC589960:UEC655449 TUG589960:TUG655449 TKK589960:TKK655449 TAO589960:TAO655449 SQS589960:SQS655449 SGW589960:SGW655449 RXA589960:RXA655449 RNE589960:RNE655449 RDI589960:RDI655449 QTM589960:QTM655449 QJQ589960:QJQ655449 PZU589960:PZU655449 PPY589960:PPY655449 PGC589960:PGC655449 OWG589960:OWG655449 OMK589960:OMK655449 OCO589960:OCO655449 NSS589960:NSS655449 NIW589960:NIW655449 MZA589960:MZA655449 MPE589960:MPE655449 MFI589960:MFI655449 LVM589960:LVM655449 LLQ589960:LLQ655449 LBU589960:LBU655449 KRY589960:KRY655449 KIC589960:KIC655449 JYG589960:JYG655449 JOK589960:JOK655449 JEO589960:JEO655449 IUS589960:IUS655449 IKW589960:IKW655449 IBA589960:IBA655449 HRE589960:HRE655449 HHI589960:HHI655449 GXM589960:GXM655449 GNQ589960:GNQ655449 GDU589960:GDU655449 FTY589960:FTY655449 FKC589960:FKC655449 FAG589960:FAG655449 EQK589960:EQK655449 EGO589960:EGO655449 DWS589960:DWS655449 DMW589960:DMW655449 DDA589960:DDA655449 CTE589960:CTE655449 CJI589960:CJI655449 BZM589960:BZM655449 BPQ589960:BPQ655449 BFU589960:BFU655449 AVY589960:AVY655449 AMC589960:AMC655449 ACG589960:ACG655449 SK589960:SK655449 IO589960:IO655449 WVA524424:WVA589913 WLE524424:WLE589913 WBI524424:WBI589913 VRM524424:VRM589913 VHQ524424:VHQ589913 UXU524424:UXU589913 UNY524424:UNY589913 UEC524424:UEC589913 TUG524424:TUG589913 TKK524424:TKK589913 TAO524424:TAO589913 SQS524424:SQS589913 SGW524424:SGW589913 RXA524424:RXA589913 RNE524424:RNE589913 RDI524424:RDI589913 QTM524424:QTM589913 QJQ524424:QJQ589913 PZU524424:PZU589913 PPY524424:PPY589913 PGC524424:PGC589913 OWG524424:OWG589913 OMK524424:OMK589913 OCO524424:OCO589913 NSS524424:NSS589913 NIW524424:NIW589913 MZA524424:MZA589913 MPE524424:MPE589913 MFI524424:MFI589913 LVM524424:LVM589913 LLQ524424:LLQ589913 LBU524424:LBU589913 KRY524424:KRY589913 KIC524424:KIC589913 JYG524424:JYG589913 JOK524424:JOK589913 JEO524424:JEO589913 IUS524424:IUS589913 IKW524424:IKW589913 IBA524424:IBA589913 HRE524424:HRE589913 HHI524424:HHI589913 GXM524424:GXM589913 GNQ524424:GNQ589913 GDU524424:GDU589913 FTY524424:FTY589913 FKC524424:FKC589913 FAG524424:FAG589913 EQK524424:EQK589913 EGO524424:EGO589913 DWS524424:DWS589913 DMW524424:DMW589913 DDA524424:DDA589913 CTE524424:CTE589913 CJI524424:CJI589913 BZM524424:BZM589913 BPQ524424:BPQ589913 BFU524424:BFU589913 AVY524424:AVY589913 AMC524424:AMC589913 ACG524424:ACG589913 SK524424:SK589913 IO524424:IO589913 WVA458888:WVA524377 WLE458888:WLE524377 WBI458888:WBI524377 VRM458888:VRM524377 VHQ458888:VHQ524377 UXU458888:UXU524377 UNY458888:UNY524377 UEC458888:UEC524377 TUG458888:TUG524377 TKK458888:TKK524377 TAO458888:TAO524377 SQS458888:SQS524377 SGW458888:SGW524377 RXA458888:RXA524377 RNE458888:RNE524377 RDI458888:RDI524377 QTM458888:QTM524377 QJQ458888:QJQ524377 PZU458888:PZU524377 PPY458888:PPY524377 PGC458888:PGC524377 OWG458888:OWG524377 OMK458888:OMK524377 OCO458888:OCO524377 NSS458888:NSS524377 NIW458888:NIW524377 MZA458888:MZA524377 MPE458888:MPE524377 MFI458888:MFI524377 LVM458888:LVM524377 LLQ458888:LLQ524377 LBU458888:LBU524377 KRY458888:KRY524377 KIC458888:KIC524377 JYG458888:JYG524377 JOK458888:JOK524377 JEO458888:JEO524377 IUS458888:IUS524377 IKW458888:IKW524377 IBA458888:IBA524377 HRE458888:HRE524377 HHI458888:HHI524377 GXM458888:GXM524377 GNQ458888:GNQ524377 GDU458888:GDU524377 FTY458888:FTY524377 FKC458888:FKC524377 FAG458888:FAG524377 EQK458888:EQK524377 EGO458888:EGO524377 DWS458888:DWS524377 DMW458888:DMW524377 DDA458888:DDA524377 CTE458888:CTE524377 CJI458888:CJI524377 BZM458888:BZM524377 BPQ458888:BPQ524377 BFU458888:BFU524377 AVY458888:AVY524377 AMC458888:AMC524377 ACG458888:ACG524377 SK458888:SK524377 IO458888:IO524377 WVA393352:WVA458841 WLE393352:WLE458841 WBI393352:WBI458841 VRM393352:VRM458841 VHQ393352:VHQ458841 UXU393352:UXU458841 UNY393352:UNY458841 UEC393352:UEC458841 TUG393352:TUG458841 TKK393352:TKK458841 TAO393352:TAO458841 SQS393352:SQS458841 SGW393352:SGW458841 RXA393352:RXA458841 RNE393352:RNE458841 RDI393352:RDI458841 QTM393352:QTM458841 QJQ393352:QJQ458841 PZU393352:PZU458841 PPY393352:PPY458841 PGC393352:PGC458841 OWG393352:OWG458841 OMK393352:OMK458841 OCO393352:OCO458841 NSS393352:NSS458841 NIW393352:NIW458841 MZA393352:MZA458841 MPE393352:MPE458841 MFI393352:MFI458841 LVM393352:LVM458841 LLQ393352:LLQ458841 LBU393352:LBU458841 KRY393352:KRY458841 KIC393352:KIC458841 JYG393352:JYG458841 JOK393352:JOK458841 JEO393352:JEO458841 IUS393352:IUS458841 IKW393352:IKW458841 IBA393352:IBA458841 HRE393352:HRE458841 HHI393352:HHI458841 GXM393352:GXM458841 GNQ393352:GNQ458841 GDU393352:GDU458841 FTY393352:FTY458841 FKC393352:FKC458841 FAG393352:FAG458841 EQK393352:EQK458841 EGO393352:EGO458841 DWS393352:DWS458841 DMW393352:DMW458841 DDA393352:DDA458841 CTE393352:CTE458841 CJI393352:CJI458841 BZM393352:BZM458841 BPQ393352:BPQ458841 BFU393352:BFU458841 AVY393352:AVY458841 AMC393352:AMC458841 ACG393352:ACG458841 SK393352:SK458841 IO393352:IO458841 WVA327816:WVA393305 WLE327816:WLE393305 WBI327816:WBI393305 VRM327816:VRM393305 VHQ327816:VHQ393305 UXU327816:UXU393305 UNY327816:UNY393305 UEC327816:UEC393305 TUG327816:TUG393305 TKK327816:TKK393305 TAO327816:TAO393305 SQS327816:SQS393305 SGW327816:SGW393305 RXA327816:RXA393305 RNE327816:RNE393305 RDI327816:RDI393305 QTM327816:QTM393305 QJQ327816:QJQ393305 PZU327816:PZU393305 PPY327816:PPY393305 PGC327816:PGC393305 OWG327816:OWG393305 OMK327816:OMK393305 OCO327816:OCO393305 NSS327816:NSS393305 NIW327816:NIW393305 MZA327816:MZA393305 MPE327816:MPE393305 MFI327816:MFI393305 LVM327816:LVM393305 LLQ327816:LLQ393305 LBU327816:LBU393305 KRY327816:KRY393305 KIC327816:KIC393305 JYG327816:JYG393305 JOK327816:JOK393305 JEO327816:JEO393305 IUS327816:IUS393305 IKW327816:IKW393305 IBA327816:IBA393305 HRE327816:HRE393305 HHI327816:HHI393305 GXM327816:GXM393305 GNQ327816:GNQ393305 GDU327816:GDU393305 FTY327816:FTY393305 FKC327816:FKC393305 FAG327816:FAG393305 EQK327816:EQK393305 EGO327816:EGO393305 DWS327816:DWS393305 DMW327816:DMW393305 DDA327816:DDA393305 CTE327816:CTE393305 CJI327816:CJI393305 BZM327816:BZM393305 BPQ327816:BPQ393305 BFU327816:BFU393305 AVY327816:AVY393305 AMC327816:AMC393305 ACG327816:ACG393305 SK327816:SK393305 IO327816:IO393305 WVA262280:WVA327769 WLE262280:WLE327769 WBI262280:WBI327769 VRM262280:VRM327769 VHQ262280:VHQ327769 UXU262280:UXU327769 UNY262280:UNY327769 UEC262280:UEC327769 TUG262280:TUG327769 TKK262280:TKK327769 TAO262280:TAO327769 SQS262280:SQS327769 SGW262280:SGW327769 RXA262280:RXA327769 RNE262280:RNE327769 RDI262280:RDI327769 QTM262280:QTM327769 QJQ262280:QJQ327769 PZU262280:PZU327769 PPY262280:PPY327769 PGC262280:PGC327769 OWG262280:OWG327769 OMK262280:OMK327769 OCO262280:OCO327769 NSS262280:NSS327769 NIW262280:NIW327769 MZA262280:MZA327769 MPE262280:MPE327769 MFI262280:MFI327769 LVM262280:LVM327769 LLQ262280:LLQ327769 LBU262280:LBU327769 KRY262280:KRY327769 KIC262280:KIC327769 JYG262280:JYG327769 JOK262280:JOK327769 JEO262280:JEO327769 IUS262280:IUS327769 IKW262280:IKW327769 IBA262280:IBA327769 HRE262280:HRE327769 HHI262280:HHI327769 GXM262280:GXM327769 GNQ262280:GNQ327769 GDU262280:GDU327769 FTY262280:FTY327769 FKC262280:FKC327769 FAG262280:FAG327769 EQK262280:EQK327769 EGO262280:EGO327769 DWS262280:DWS327769 DMW262280:DMW327769 DDA262280:DDA327769 CTE262280:CTE327769 CJI262280:CJI327769 BZM262280:BZM327769 BPQ262280:BPQ327769 BFU262280:BFU327769 AVY262280:AVY327769 AMC262280:AMC327769 ACG262280:ACG327769 SK262280:SK327769 IO262280:IO327769 WVA196744:WVA262233 WLE196744:WLE262233 WBI196744:WBI262233 VRM196744:VRM262233 VHQ196744:VHQ262233 UXU196744:UXU262233 UNY196744:UNY262233 UEC196744:UEC262233 TUG196744:TUG262233 TKK196744:TKK262233 TAO196744:TAO262233 SQS196744:SQS262233 SGW196744:SGW262233 RXA196744:RXA262233 RNE196744:RNE262233 RDI196744:RDI262233 QTM196744:QTM262233 QJQ196744:QJQ262233 PZU196744:PZU262233 PPY196744:PPY262233 PGC196744:PGC262233 OWG196744:OWG262233 OMK196744:OMK262233 OCO196744:OCO262233 NSS196744:NSS262233 NIW196744:NIW262233 MZA196744:MZA262233 MPE196744:MPE262233 MFI196744:MFI262233 LVM196744:LVM262233 LLQ196744:LLQ262233 LBU196744:LBU262233 KRY196744:KRY262233 KIC196744:KIC262233 JYG196744:JYG262233 JOK196744:JOK262233 JEO196744:JEO262233 IUS196744:IUS262233 IKW196744:IKW262233 IBA196744:IBA262233 HRE196744:HRE262233 HHI196744:HHI262233 GXM196744:GXM262233 GNQ196744:GNQ262233 GDU196744:GDU262233 FTY196744:FTY262233 FKC196744:FKC262233 FAG196744:FAG262233 EQK196744:EQK262233 EGO196744:EGO262233 DWS196744:DWS262233 DMW196744:DMW262233 DDA196744:DDA262233 CTE196744:CTE262233 CJI196744:CJI262233 BZM196744:BZM262233 BPQ196744:BPQ262233 BFU196744:BFU262233 AVY196744:AVY262233 AMC196744:AMC262233 ACG196744:ACG262233 SK196744:SK262233 IO196744:IO262233 WVA131208:WVA196697 WLE131208:WLE196697 WBI131208:WBI196697 VRM131208:VRM196697 VHQ131208:VHQ196697 UXU131208:UXU196697 UNY131208:UNY196697 UEC131208:UEC196697 TUG131208:TUG196697 TKK131208:TKK196697 TAO131208:TAO196697 SQS131208:SQS196697 SGW131208:SGW196697 RXA131208:RXA196697 RNE131208:RNE196697 RDI131208:RDI196697 QTM131208:QTM196697 QJQ131208:QJQ196697 PZU131208:PZU196697 PPY131208:PPY196697 PGC131208:PGC196697 OWG131208:OWG196697 OMK131208:OMK196697 OCO131208:OCO196697 NSS131208:NSS196697 NIW131208:NIW196697 MZA131208:MZA196697 MPE131208:MPE196697 MFI131208:MFI196697 LVM131208:LVM196697 LLQ131208:LLQ196697 LBU131208:LBU196697 KRY131208:KRY196697 KIC131208:KIC196697 JYG131208:JYG196697 JOK131208:JOK196697 JEO131208:JEO196697 IUS131208:IUS196697 IKW131208:IKW196697 IBA131208:IBA196697 HRE131208:HRE196697 HHI131208:HHI196697 GXM131208:GXM196697 GNQ131208:GNQ196697 GDU131208:GDU196697 FTY131208:FTY196697 FKC131208:FKC196697 FAG131208:FAG196697 EQK131208:EQK196697 EGO131208:EGO196697 DWS131208:DWS196697 DMW131208:DMW196697 DDA131208:DDA196697 CTE131208:CTE196697 CJI131208:CJI196697 BZM131208:BZM196697 BPQ131208:BPQ196697 BFU131208:BFU196697 AVY131208:AVY196697 AMC131208:AMC196697 ACG131208:ACG196697 SK131208:SK196697 IO131208:IO196697 WVA65672:WVA131161 WLE65672:WLE131161 WBI65672:WBI131161 VRM65672:VRM131161 VHQ65672:VHQ131161 UXU65672:UXU131161 UNY65672:UNY131161 UEC65672:UEC131161 TUG65672:TUG131161 TKK65672:TKK131161 TAO65672:TAO131161 SQS65672:SQS131161 SGW65672:SGW131161 RXA65672:RXA131161 RNE65672:RNE131161 RDI65672:RDI131161 QTM65672:QTM131161 QJQ65672:QJQ131161 PZU65672:PZU131161 PPY65672:PPY131161 PGC65672:PGC131161 OWG65672:OWG131161 OMK65672:OMK131161 OCO65672:OCO131161 NSS65672:NSS131161 NIW65672:NIW131161 MZA65672:MZA131161 MPE65672:MPE131161 MFI65672:MFI131161 LVM65672:LVM131161 LLQ65672:LLQ131161 LBU65672:LBU131161 KRY65672:KRY131161 KIC65672:KIC131161 JYG65672:JYG131161 JOK65672:JOK131161 JEO65672:JEO131161 IUS65672:IUS131161 IKW65672:IKW131161 IBA65672:IBA131161 HRE65672:HRE131161 HHI65672:HHI131161 GXM65672:GXM131161 GNQ65672:GNQ131161 GDU65672:GDU131161 FTY65672:FTY131161 FKC65672:FKC131161 FAG65672:FAG131161 EQK65672:EQK131161 EGO65672:EGO131161 DWS65672:DWS131161 DMW65672:DMW131161 DDA65672:DDA131161 CTE65672:CTE131161 CJI65672:CJI131161 BZM65672:BZM131161 BPQ65672:BPQ131161 BFU65672:BFU131161 AVY65672:AVY131161 AMC65672:AMC131161 ACG65672:ACG131161 SK65672:SK131161 IO65672:IO131161 WVA136:WVA65625 WLE136:WLE65625 WBI136:WBI65625 VRM136:VRM65625 VHQ136:VHQ65625 UXU136:UXU65625 UNY136:UNY65625 UEC136:UEC65625 TUG136:TUG65625 TKK136:TKK65625 TAO136:TAO65625 SQS136:SQS65625 SGW136:SGW65625 RXA136:RXA65625 RNE136:RNE65625 RDI136:RDI65625 QTM136:QTM65625 QJQ136:QJQ65625 PZU136:PZU65625 PPY136:PPY65625 PGC136:PGC65625 OWG136:OWG65625 OMK136:OMK65625 OCO136:OCO65625 NSS136:NSS65625 NIW136:NIW65625 MZA136:MZA65625 MPE136:MPE65625 MFI136:MFI65625 LVM136:LVM65625 LLQ136:LLQ65625 LBU136:LBU65625 KRY136:KRY65625 KIC136:KIC65625 JYG136:JYG65625 JOK136:JOK65625 JEO136:JEO65625 IUS136:IUS65625 IKW136:IKW65625 IBA136:IBA65625 HRE136:HRE65625 HHI136:HHI65625 GXM136:GXM65625 GNQ136:GNQ65625 GDU136:GDU65625 FTY136:FTY65625 FKC136:FKC65625 FAG136:FAG65625 EQK136:EQK65625 EGO136:EGO65625 DWS136:DWS65625 DMW136:DMW65625 DDA136:DDA65625 CTE136:CTE65625 CJI136:CJI65625 BZM136:BZM65625 BPQ136:BPQ65625 BFU136:BFU65625 AVY136:AVY65625 AMC136:AMC65625 ACG136:ACG65625 SK136:SK65625 IO136:IO65625 WVA983176:WVA1048576 E65672:E131161 E131208:E196697 E196744:E262233 E262280:E327769 E327816:E393305 E393352:E458841 E458888:E524377 E524424:E589913 E589960:E655449 E655496:E720985 E721032:E786521 E786568:E852057 E852104:E917593 E917640:E983129 E983176:E1048576 E136:E65625">
      <formula1>#REF!</formula1>
    </dataValidation>
    <dataValidation type="whole" allowBlank="1" showInputMessage="1" showErrorMessage="1" errorTitle="Error en el dato de la celda" error="La cantidad a ingresar solo permite datos en el rango comprendido del 0 al 500." prompt="Ingresa el número de plazas para dicha adscripción, este se multiplica  automaticamente por el sueldo mensual (ejem. Regidores, número de        plazas &quot;9&quot;)." sqref="WVB983140:WVB983174 WLF983140:WLF983174 WBJ983140:WBJ983174 VRN983140:VRN983174 VHR983140:VHR983174 UXV983140:UXV983174 UNZ983140:UNZ983174 UED983140:UED983174 TUH983140:TUH983174 TKL983140:TKL983174 TAP983140:TAP983174 SQT983140:SQT983174 SGX983140:SGX983174 RXB983140:RXB983174 RNF983140:RNF983174 RDJ983140:RDJ983174 QTN983140:QTN983174 QJR983140:QJR983174 PZV983140:PZV983174 PPZ983140:PPZ983174 PGD983140:PGD983174 OWH983140:OWH983174 OML983140:OML983174 OCP983140:OCP983174 NST983140:NST983174 NIX983140:NIX983174 MZB983140:MZB983174 MPF983140:MPF983174 MFJ983140:MFJ983174 LVN983140:LVN983174 LLR983140:LLR983174 LBV983140:LBV983174 KRZ983140:KRZ983174 KID983140:KID983174 JYH983140:JYH983174 JOL983140:JOL983174 JEP983140:JEP983174 IUT983140:IUT983174 IKX983140:IKX983174 IBB983140:IBB983174 HRF983140:HRF983174 HHJ983140:HHJ983174 GXN983140:GXN983174 GNR983140:GNR983174 GDV983140:GDV983174 FTZ983140:FTZ983174 FKD983140:FKD983174 FAH983140:FAH983174 EQL983140:EQL983174 EGP983140:EGP983174 DWT983140:DWT983174 DMX983140:DMX983174 DDB983140:DDB983174 CTF983140:CTF983174 CJJ983140:CJJ983174 BZN983140:BZN983174 BPR983140:BPR983174 BFV983140:BFV983174 AVZ983140:AVZ983174 AMD983140:AMD983174 ACH983140:ACH983174 SL983140:SL983174 IP983140:IP983174 WVB917604:WVB917638 WLF917604:WLF917638 WBJ917604:WBJ917638 VRN917604:VRN917638 VHR917604:VHR917638 UXV917604:UXV917638 UNZ917604:UNZ917638 UED917604:UED917638 TUH917604:TUH917638 TKL917604:TKL917638 TAP917604:TAP917638 SQT917604:SQT917638 SGX917604:SGX917638 RXB917604:RXB917638 RNF917604:RNF917638 RDJ917604:RDJ917638 QTN917604:QTN917638 QJR917604:QJR917638 PZV917604:PZV917638 PPZ917604:PPZ917638 PGD917604:PGD917638 OWH917604:OWH917638 OML917604:OML917638 OCP917604:OCP917638 NST917604:NST917638 NIX917604:NIX917638 MZB917604:MZB917638 MPF917604:MPF917638 MFJ917604:MFJ917638 LVN917604:LVN917638 LLR917604:LLR917638 LBV917604:LBV917638 KRZ917604:KRZ917638 KID917604:KID917638 JYH917604:JYH917638 JOL917604:JOL917638 JEP917604:JEP917638 IUT917604:IUT917638 IKX917604:IKX917638 IBB917604:IBB917638 HRF917604:HRF917638 HHJ917604:HHJ917638 GXN917604:GXN917638 GNR917604:GNR917638 GDV917604:GDV917638 FTZ917604:FTZ917638 FKD917604:FKD917638 FAH917604:FAH917638 EQL917604:EQL917638 EGP917604:EGP917638 DWT917604:DWT917638 DMX917604:DMX917638 DDB917604:DDB917638 CTF917604:CTF917638 CJJ917604:CJJ917638 BZN917604:BZN917638 BPR917604:BPR917638 BFV917604:BFV917638 AVZ917604:AVZ917638 AMD917604:AMD917638 ACH917604:ACH917638 SL917604:SL917638 IP917604:IP917638 WVB852068:WVB852102 WLF852068:WLF852102 WBJ852068:WBJ852102 VRN852068:VRN852102 VHR852068:VHR852102 UXV852068:UXV852102 UNZ852068:UNZ852102 UED852068:UED852102 TUH852068:TUH852102 TKL852068:TKL852102 TAP852068:TAP852102 SQT852068:SQT852102 SGX852068:SGX852102 RXB852068:RXB852102 RNF852068:RNF852102 RDJ852068:RDJ852102 QTN852068:QTN852102 QJR852068:QJR852102 PZV852068:PZV852102 PPZ852068:PPZ852102 PGD852068:PGD852102 OWH852068:OWH852102 OML852068:OML852102 OCP852068:OCP852102 NST852068:NST852102 NIX852068:NIX852102 MZB852068:MZB852102 MPF852068:MPF852102 MFJ852068:MFJ852102 LVN852068:LVN852102 LLR852068:LLR852102 LBV852068:LBV852102 KRZ852068:KRZ852102 KID852068:KID852102 JYH852068:JYH852102 JOL852068:JOL852102 JEP852068:JEP852102 IUT852068:IUT852102 IKX852068:IKX852102 IBB852068:IBB852102 HRF852068:HRF852102 HHJ852068:HHJ852102 GXN852068:GXN852102 GNR852068:GNR852102 GDV852068:GDV852102 FTZ852068:FTZ852102 FKD852068:FKD852102 FAH852068:FAH852102 EQL852068:EQL852102 EGP852068:EGP852102 DWT852068:DWT852102 DMX852068:DMX852102 DDB852068:DDB852102 CTF852068:CTF852102 CJJ852068:CJJ852102 BZN852068:BZN852102 BPR852068:BPR852102 BFV852068:BFV852102 AVZ852068:AVZ852102 AMD852068:AMD852102 ACH852068:ACH852102 SL852068:SL852102 IP852068:IP852102 WVB786532:WVB786566 WLF786532:WLF786566 WBJ786532:WBJ786566 VRN786532:VRN786566 VHR786532:VHR786566 UXV786532:UXV786566 UNZ786532:UNZ786566 UED786532:UED786566 TUH786532:TUH786566 TKL786532:TKL786566 TAP786532:TAP786566 SQT786532:SQT786566 SGX786532:SGX786566 RXB786532:RXB786566 RNF786532:RNF786566 RDJ786532:RDJ786566 QTN786532:QTN786566 QJR786532:QJR786566 PZV786532:PZV786566 PPZ786532:PPZ786566 PGD786532:PGD786566 OWH786532:OWH786566 OML786532:OML786566 OCP786532:OCP786566 NST786532:NST786566 NIX786532:NIX786566 MZB786532:MZB786566 MPF786532:MPF786566 MFJ786532:MFJ786566 LVN786532:LVN786566 LLR786532:LLR786566 LBV786532:LBV786566 KRZ786532:KRZ786566 KID786532:KID786566 JYH786532:JYH786566 JOL786532:JOL786566 JEP786532:JEP786566 IUT786532:IUT786566 IKX786532:IKX786566 IBB786532:IBB786566 HRF786532:HRF786566 HHJ786532:HHJ786566 GXN786532:GXN786566 GNR786532:GNR786566 GDV786532:GDV786566 FTZ786532:FTZ786566 FKD786532:FKD786566 FAH786532:FAH786566 EQL786532:EQL786566 EGP786532:EGP786566 DWT786532:DWT786566 DMX786532:DMX786566 DDB786532:DDB786566 CTF786532:CTF786566 CJJ786532:CJJ786566 BZN786532:BZN786566 BPR786532:BPR786566 BFV786532:BFV786566 AVZ786532:AVZ786566 AMD786532:AMD786566 ACH786532:ACH786566 SL786532:SL786566 IP786532:IP786566 WVB720996:WVB721030 WLF720996:WLF721030 WBJ720996:WBJ721030 VRN720996:VRN721030 VHR720996:VHR721030 UXV720996:UXV721030 UNZ720996:UNZ721030 UED720996:UED721030 TUH720996:TUH721030 TKL720996:TKL721030 TAP720996:TAP721030 SQT720996:SQT721030 SGX720996:SGX721030 RXB720996:RXB721030 RNF720996:RNF721030 RDJ720996:RDJ721030 QTN720996:QTN721030 QJR720996:QJR721030 PZV720996:PZV721030 PPZ720996:PPZ721030 PGD720996:PGD721030 OWH720996:OWH721030 OML720996:OML721030 OCP720996:OCP721030 NST720996:NST721030 NIX720996:NIX721030 MZB720996:MZB721030 MPF720996:MPF721030 MFJ720996:MFJ721030 LVN720996:LVN721030 LLR720996:LLR721030 LBV720996:LBV721030 KRZ720996:KRZ721030 KID720996:KID721030 JYH720996:JYH721030 JOL720996:JOL721030 JEP720996:JEP721030 IUT720996:IUT721030 IKX720996:IKX721030 IBB720996:IBB721030 HRF720996:HRF721030 HHJ720996:HHJ721030 GXN720996:GXN721030 GNR720996:GNR721030 GDV720996:GDV721030 FTZ720996:FTZ721030 FKD720996:FKD721030 FAH720996:FAH721030 EQL720996:EQL721030 EGP720996:EGP721030 DWT720996:DWT721030 DMX720996:DMX721030 DDB720996:DDB721030 CTF720996:CTF721030 CJJ720996:CJJ721030 BZN720996:BZN721030 BPR720996:BPR721030 BFV720996:BFV721030 AVZ720996:AVZ721030 AMD720996:AMD721030 ACH720996:ACH721030 SL720996:SL721030 IP720996:IP721030 WVB655460:WVB655494 WLF655460:WLF655494 WBJ655460:WBJ655494 VRN655460:VRN655494 VHR655460:VHR655494 UXV655460:UXV655494 UNZ655460:UNZ655494 UED655460:UED655494 TUH655460:TUH655494 TKL655460:TKL655494 TAP655460:TAP655494 SQT655460:SQT655494 SGX655460:SGX655494 RXB655460:RXB655494 RNF655460:RNF655494 RDJ655460:RDJ655494 QTN655460:QTN655494 QJR655460:QJR655494 PZV655460:PZV655494 PPZ655460:PPZ655494 PGD655460:PGD655494 OWH655460:OWH655494 OML655460:OML655494 OCP655460:OCP655494 NST655460:NST655494 NIX655460:NIX655494 MZB655460:MZB655494 MPF655460:MPF655494 MFJ655460:MFJ655494 LVN655460:LVN655494 LLR655460:LLR655494 LBV655460:LBV655494 KRZ655460:KRZ655494 KID655460:KID655494 JYH655460:JYH655494 JOL655460:JOL655494 JEP655460:JEP655494 IUT655460:IUT655494 IKX655460:IKX655494 IBB655460:IBB655494 HRF655460:HRF655494 HHJ655460:HHJ655494 GXN655460:GXN655494 GNR655460:GNR655494 GDV655460:GDV655494 FTZ655460:FTZ655494 FKD655460:FKD655494 FAH655460:FAH655494 EQL655460:EQL655494 EGP655460:EGP655494 DWT655460:DWT655494 DMX655460:DMX655494 DDB655460:DDB655494 CTF655460:CTF655494 CJJ655460:CJJ655494 BZN655460:BZN655494 BPR655460:BPR655494 BFV655460:BFV655494 AVZ655460:AVZ655494 AMD655460:AMD655494 ACH655460:ACH655494 SL655460:SL655494 IP655460:IP655494 WVB589924:WVB589958 WLF589924:WLF589958 WBJ589924:WBJ589958 VRN589924:VRN589958 VHR589924:VHR589958 UXV589924:UXV589958 UNZ589924:UNZ589958 UED589924:UED589958 TUH589924:TUH589958 TKL589924:TKL589958 TAP589924:TAP589958 SQT589924:SQT589958 SGX589924:SGX589958 RXB589924:RXB589958 RNF589924:RNF589958 RDJ589924:RDJ589958 QTN589924:QTN589958 QJR589924:QJR589958 PZV589924:PZV589958 PPZ589924:PPZ589958 PGD589924:PGD589958 OWH589924:OWH589958 OML589924:OML589958 OCP589924:OCP589958 NST589924:NST589958 NIX589924:NIX589958 MZB589924:MZB589958 MPF589924:MPF589958 MFJ589924:MFJ589958 LVN589924:LVN589958 LLR589924:LLR589958 LBV589924:LBV589958 KRZ589924:KRZ589958 KID589924:KID589958 JYH589924:JYH589958 JOL589924:JOL589958 JEP589924:JEP589958 IUT589924:IUT589958 IKX589924:IKX589958 IBB589924:IBB589958 HRF589924:HRF589958 HHJ589924:HHJ589958 GXN589924:GXN589958 GNR589924:GNR589958 GDV589924:GDV589958 FTZ589924:FTZ589958 FKD589924:FKD589958 FAH589924:FAH589958 EQL589924:EQL589958 EGP589924:EGP589958 DWT589924:DWT589958 DMX589924:DMX589958 DDB589924:DDB589958 CTF589924:CTF589958 CJJ589924:CJJ589958 BZN589924:BZN589958 BPR589924:BPR589958 BFV589924:BFV589958 AVZ589924:AVZ589958 AMD589924:AMD589958 ACH589924:ACH589958 SL589924:SL589958 IP589924:IP589958 WVB524388:WVB524422 WLF524388:WLF524422 WBJ524388:WBJ524422 VRN524388:VRN524422 VHR524388:VHR524422 UXV524388:UXV524422 UNZ524388:UNZ524422 UED524388:UED524422 TUH524388:TUH524422 TKL524388:TKL524422 TAP524388:TAP524422 SQT524388:SQT524422 SGX524388:SGX524422 RXB524388:RXB524422 RNF524388:RNF524422 RDJ524388:RDJ524422 QTN524388:QTN524422 QJR524388:QJR524422 PZV524388:PZV524422 PPZ524388:PPZ524422 PGD524388:PGD524422 OWH524388:OWH524422 OML524388:OML524422 OCP524388:OCP524422 NST524388:NST524422 NIX524388:NIX524422 MZB524388:MZB524422 MPF524388:MPF524422 MFJ524388:MFJ524422 LVN524388:LVN524422 LLR524388:LLR524422 LBV524388:LBV524422 KRZ524388:KRZ524422 KID524388:KID524422 JYH524388:JYH524422 JOL524388:JOL524422 JEP524388:JEP524422 IUT524388:IUT524422 IKX524388:IKX524422 IBB524388:IBB524422 HRF524388:HRF524422 HHJ524388:HHJ524422 GXN524388:GXN524422 GNR524388:GNR524422 GDV524388:GDV524422 FTZ524388:FTZ524422 FKD524388:FKD524422 FAH524388:FAH524422 EQL524388:EQL524422 EGP524388:EGP524422 DWT524388:DWT524422 DMX524388:DMX524422 DDB524388:DDB524422 CTF524388:CTF524422 CJJ524388:CJJ524422 BZN524388:BZN524422 BPR524388:BPR524422 BFV524388:BFV524422 AVZ524388:AVZ524422 AMD524388:AMD524422 ACH524388:ACH524422 SL524388:SL524422 IP524388:IP524422 WVB458852:WVB458886 WLF458852:WLF458886 WBJ458852:WBJ458886 VRN458852:VRN458886 VHR458852:VHR458886 UXV458852:UXV458886 UNZ458852:UNZ458886 UED458852:UED458886 TUH458852:TUH458886 TKL458852:TKL458886 TAP458852:TAP458886 SQT458852:SQT458886 SGX458852:SGX458886 RXB458852:RXB458886 RNF458852:RNF458886 RDJ458852:RDJ458886 QTN458852:QTN458886 QJR458852:QJR458886 PZV458852:PZV458886 PPZ458852:PPZ458886 PGD458852:PGD458886 OWH458852:OWH458886 OML458852:OML458886 OCP458852:OCP458886 NST458852:NST458886 NIX458852:NIX458886 MZB458852:MZB458886 MPF458852:MPF458886 MFJ458852:MFJ458886 LVN458852:LVN458886 LLR458852:LLR458886 LBV458852:LBV458886 KRZ458852:KRZ458886 KID458852:KID458886 JYH458852:JYH458886 JOL458852:JOL458886 JEP458852:JEP458886 IUT458852:IUT458886 IKX458852:IKX458886 IBB458852:IBB458886 HRF458852:HRF458886 HHJ458852:HHJ458886 GXN458852:GXN458886 GNR458852:GNR458886 GDV458852:GDV458886 FTZ458852:FTZ458886 FKD458852:FKD458886 FAH458852:FAH458886 EQL458852:EQL458886 EGP458852:EGP458886 DWT458852:DWT458886 DMX458852:DMX458886 DDB458852:DDB458886 CTF458852:CTF458886 CJJ458852:CJJ458886 BZN458852:BZN458886 BPR458852:BPR458886 BFV458852:BFV458886 AVZ458852:AVZ458886 AMD458852:AMD458886 ACH458852:ACH458886 SL458852:SL458886 IP458852:IP458886 WVB393316:WVB393350 WLF393316:WLF393350 WBJ393316:WBJ393350 VRN393316:VRN393350 VHR393316:VHR393350 UXV393316:UXV393350 UNZ393316:UNZ393350 UED393316:UED393350 TUH393316:TUH393350 TKL393316:TKL393350 TAP393316:TAP393350 SQT393316:SQT393350 SGX393316:SGX393350 RXB393316:RXB393350 RNF393316:RNF393350 RDJ393316:RDJ393350 QTN393316:QTN393350 QJR393316:QJR393350 PZV393316:PZV393350 PPZ393316:PPZ393350 PGD393316:PGD393350 OWH393316:OWH393350 OML393316:OML393350 OCP393316:OCP393350 NST393316:NST393350 NIX393316:NIX393350 MZB393316:MZB393350 MPF393316:MPF393350 MFJ393316:MFJ393350 LVN393316:LVN393350 LLR393316:LLR393350 LBV393316:LBV393350 KRZ393316:KRZ393350 KID393316:KID393350 JYH393316:JYH393350 JOL393316:JOL393350 JEP393316:JEP393350 IUT393316:IUT393350 IKX393316:IKX393350 IBB393316:IBB393350 HRF393316:HRF393350 HHJ393316:HHJ393350 GXN393316:GXN393350 GNR393316:GNR393350 GDV393316:GDV393350 FTZ393316:FTZ393350 FKD393316:FKD393350 FAH393316:FAH393350 EQL393316:EQL393350 EGP393316:EGP393350 DWT393316:DWT393350 DMX393316:DMX393350 DDB393316:DDB393350 CTF393316:CTF393350 CJJ393316:CJJ393350 BZN393316:BZN393350 BPR393316:BPR393350 BFV393316:BFV393350 AVZ393316:AVZ393350 AMD393316:AMD393350 ACH393316:ACH393350 SL393316:SL393350 IP393316:IP393350 WVB327780:WVB327814 WLF327780:WLF327814 WBJ327780:WBJ327814 VRN327780:VRN327814 VHR327780:VHR327814 UXV327780:UXV327814 UNZ327780:UNZ327814 UED327780:UED327814 TUH327780:TUH327814 TKL327780:TKL327814 TAP327780:TAP327814 SQT327780:SQT327814 SGX327780:SGX327814 RXB327780:RXB327814 RNF327780:RNF327814 RDJ327780:RDJ327814 QTN327780:QTN327814 QJR327780:QJR327814 PZV327780:PZV327814 PPZ327780:PPZ327814 PGD327780:PGD327814 OWH327780:OWH327814 OML327780:OML327814 OCP327780:OCP327814 NST327780:NST327814 NIX327780:NIX327814 MZB327780:MZB327814 MPF327780:MPF327814 MFJ327780:MFJ327814 LVN327780:LVN327814 LLR327780:LLR327814 LBV327780:LBV327814 KRZ327780:KRZ327814 KID327780:KID327814 JYH327780:JYH327814 JOL327780:JOL327814 JEP327780:JEP327814 IUT327780:IUT327814 IKX327780:IKX327814 IBB327780:IBB327814 HRF327780:HRF327814 HHJ327780:HHJ327814 GXN327780:GXN327814 GNR327780:GNR327814 GDV327780:GDV327814 FTZ327780:FTZ327814 FKD327780:FKD327814 FAH327780:FAH327814 EQL327780:EQL327814 EGP327780:EGP327814 DWT327780:DWT327814 DMX327780:DMX327814 DDB327780:DDB327814 CTF327780:CTF327814 CJJ327780:CJJ327814 BZN327780:BZN327814 BPR327780:BPR327814 BFV327780:BFV327814 AVZ327780:AVZ327814 AMD327780:AMD327814 ACH327780:ACH327814 SL327780:SL327814 IP327780:IP327814 WVB262244:WVB262278 WLF262244:WLF262278 WBJ262244:WBJ262278 VRN262244:VRN262278 VHR262244:VHR262278 UXV262244:UXV262278 UNZ262244:UNZ262278 UED262244:UED262278 TUH262244:TUH262278 TKL262244:TKL262278 TAP262244:TAP262278 SQT262244:SQT262278 SGX262244:SGX262278 RXB262244:RXB262278 RNF262244:RNF262278 RDJ262244:RDJ262278 QTN262244:QTN262278 QJR262244:QJR262278 PZV262244:PZV262278 PPZ262244:PPZ262278 PGD262244:PGD262278 OWH262244:OWH262278 OML262244:OML262278 OCP262244:OCP262278 NST262244:NST262278 NIX262244:NIX262278 MZB262244:MZB262278 MPF262244:MPF262278 MFJ262244:MFJ262278 LVN262244:LVN262278 LLR262244:LLR262278 LBV262244:LBV262278 KRZ262244:KRZ262278 KID262244:KID262278 JYH262244:JYH262278 JOL262244:JOL262278 JEP262244:JEP262278 IUT262244:IUT262278 IKX262244:IKX262278 IBB262244:IBB262278 HRF262244:HRF262278 HHJ262244:HHJ262278 GXN262244:GXN262278 GNR262244:GNR262278 GDV262244:GDV262278 FTZ262244:FTZ262278 FKD262244:FKD262278 FAH262244:FAH262278 EQL262244:EQL262278 EGP262244:EGP262278 DWT262244:DWT262278 DMX262244:DMX262278 DDB262244:DDB262278 CTF262244:CTF262278 CJJ262244:CJJ262278 BZN262244:BZN262278 BPR262244:BPR262278 BFV262244:BFV262278 AVZ262244:AVZ262278 AMD262244:AMD262278 ACH262244:ACH262278 SL262244:SL262278 IP262244:IP262278 WVB196708:WVB196742 WLF196708:WLF196742 WBJ196708:WBJ196742 VRN196708:VRN196742 VHR196708:VHR196742 UXV196708:UXV196742 UNZ196708:UNZ196742 UED196708:UED196742 TUH196708:TUH196742 TKL196708:TKL196742 TAP196708:TAP196742 SQT196708:SQT196742 SGX196708:SGX196742 RXB196708:RXB196742 RNF196708:RNF196742 RDJ196708:RDJ196742 QTN196708:QTN196742 QJR196708:QJR196742 PZV196708:PZV196742 PPZ196708:PPZ196742 PGD196708:PGD196742 OWH196708:OWH196742 OML196708:OML196742 OCP196708:OCP196742 NST196708:NST196742 NIX196708:NIX196742 MZB196708:MZB196742 MPF196708:MPF196742 MFJ196708:MFJ196742 LVN196708:LVN196742 LLR196708:LLR196742 LBV196708:LBV196742 KRZ196708:KRZ196742 KID196708:KID196742 JYH196708:JYH196742 JOL196708:JOL196742 JEP196708:JEP196742 IUT196708:IUT196742 IKX196708:IKX196742 IBB196708:IBB196742 HRF196708:HRF196742 HHJ196708:HHJ196742 GXN196708:GXN196742 GNR196708:GNR196742 GDV196708:GDV196742 FTZ196708:FTZ196742 FKD196708:FKD196742 FAH196708:FAH196742 EQL196708:EQL196742 EGP196708:EGP196742 DWT196708:DWT196742 DMX196708:DMX196742 DDB196708:DDB196742 CTF196708:CTF196742 CJJ196708:CJJ196742 BZN196708:BZN196742 BPR196708:BPR196742 BFV196708:BFV196742 AVZ196708:AVZ196742 AMD196708:AMD196742 ACH196708:ACH196742 SL196708:SL196742 IP196708:IP196742 WVB131172:WVB131206 WLF131172:WLF131206 WBJ131172:WBJ131206 VRN131172:VRN131206 VHR131172:VHR131206 UXV131172:UXV131206 UNZ131172:UNZ131206 UED131172:UED131206 TUH131172:TUH131206 TKL131172:TKL131206 TAP131172:TAP131206 SQT131172:SQT131206 SGX131172:SGX131206 RXB131172:RXB131206 RNF131172:RNF131206 RDJ131172:RDJ131206 QTN131172:QTN131206 QJR131172:QJR131206 PZV131172:PZV131206 PPZ131172:PPZ131206 PGD131172:PGD131206 OWH131172:OWH131206 OML131172:OML131206 OCP131172:OCP131206 NST131172:NST131206 NIX131172:NIX131206 MZB131172:MZB131206 MPF131172:MPF131206 MFJ131172:MFJ131206 LVN131172:LVN131206 LLR131172:LLR131206 LBV131172:LBV131206 KRZ131172:KRZ131206 KID131172:KID131206 JYH131172:JYH131206 JOL131172:JOL131206 JEP131172:JEP131206 IUT131172:IUT131206 IKX131172:IKX131206 IBB131172:IBB131206 HRF131172:HRF131206 HHJ131172:HHJ131206 GXN131172:GXN131206 GNR131172:GNR131206 GDV131172:GDV131206 FTZ131172:FTZ131206 FKD131172:FKD131206 FAH131172:FAH131206 EQL131172:EQL131206 EGP131172:EGP131206 DWT131172:DWT131206 DMX131172:DMX131206 DDB131172:DDB131206 CTF131172:CTF131206 CJJ131172:CJJ131206 BZN131172:BZN131206 BPR131172:BPR131206 BFV131172:BFV131206 AVZ131172:AVZ131206 AMD131172:AMD131206 ACH131172:ACH131206 SL131172:SL131206 IP131172:IP131206 WVB65636:WVB65670 WLF65636:WLF65670 WBJ65636:WBJ65670 VRN65636:VRN65670 VHR65636:VHR65670 UXV65636:UXV65670 UNZ65636:UNZ65670 UED65636:UED65670 TUH65636:TUH65670 TKL65636:TKL65670 TAP65636:TAP65670 SQT65636:SQT65670 SGX65636:SGX65670 RXB65636:RXB65670 RNF65636:RNF65670 RDJ65636:RDJ65670 QTN65636:QTN65670 QJR65636:QJR65670 PZV65636:PZV65670 PPZ65636:PPZ65670 PGD65636:PGD65670 OWH65636:OWH65670 OML65636:OML65670 OCP65636:OCP65670 NST65636:NST65670 NIX65636:NIX65670 MZB65636:MZB65670 MPF65636:MPF65670 MFJ65636:MFJ65670 LVN65636:LVN65670 LLR65636:LLR65670 LBV65636:LBV65670 KRZ65636:KRZ65670 KID65636:KID65670 JYH65636:JYH65670 JOL65636:JOL65670 JEP65636:JEP65670 IUT65636:IUT65670 IKX65636:IKX65670 IBB65636:IBB65670 HRF65636:HRF65670 HHJ65636:HHJ65670 GXN65636:GXN65670 GNR65636:GNR65670 GDV65636:GDV65670 FTZ65636:FTZ65670 FKD65636:FKD65670 FAH65636:FAH65670 EQL65636:EQL65670 EGP65636:EGP65670 DWT65636:DWT65670 DMX65636:DMX65670 DDB65636:DDB65670 CTF65636:CTF65670 CJJ65636:CJJ65670 BZN65636:BZN65670 BPR65636:BPR65670 BFV65636:BFV65670 AVZ65636:AVZ65670 AMD65636:AMD65670 ACH65636:ACH65670 SL65636:SL65670 IP65636:IP65670 D917604:D917638 D852068:D852102 D786532:D786566 D720996:D721030 D655460:D655494 D589924:D589958 D524388:D524422 D458852:D458886 D393316:D393350 D327780:D327814 D262244:D262278 D196708:D196742 D131172:D131206 D65636:D65670 D983140:D983174 D134 IP3:IP134 WVB3:WVB134 WLF3:WLF134 WBJ3:WBJ134 VRN3:VRN134 VHR3:VHR134 UXV3:UXV134 UNZ3:UNZ134 UED3:UED134 TUH3:TUH134 TKL3:TKL134 TAP3:TAP134 SQT3:SQT134 SGX3:SGX134 RXB3:RXB134 RNF3:RNF134 RDJ3:RDJ134 QTN3:QTN134 QJR3:QJR134 PZV3:PZV134 PPZ3:PPZ134 PGD3:PGD134 OWH3:OWH134 OML3:OML134 OCP3:OCP134 NST3:NST134 NIX3:NIX134 MZB3:MZB134 MPF3:MPF134 MFJ3:MFJ134 LVN3:LVN134 LLR3:LLR134 LBV3:LBV134 KRZ3:KRZ134 KID3:KID134 JYH3:JYH134 JOL3:JOL134 JEP3:JEP134 IUT3:IUT134 IKX3:IKX134 IBB3:IBB134 HRF3:HRF134 HHJ3:HHJ134 GXN3:GXN134 GNR3:GNR134 GDV3:GDV134 FTZ3:FTZ134 FKD3:FKD134 FAH3:FAH134 EQL3:EQL134 EGP3:EGP134 DWT3:DWT134 DMX3:DMX134 DDB3:DDB134 CTF3:CTF134 CJJ3:CJJ134 BZN3:BZN134 BPR3:BPR134 BFV3:BFV134 AVZ3:AVZ134 AMD3:AMD134 ACH3:ACH134 SL3:SL134">
      <formula1>0</formula1>
      <formula2>500</formula2>
    </dataValidation>
    <dataValidation type="list" allowBlank="1" showInputMessage="1" showErrorMessage="1" errorTitle="Error en los datos introducidos" error="Se ingreso una referencia distinta a &quot;B&quot; o &quot;C&quot; en la categoría de la plaza." prompt="Seleccione o introduzca en la categoría solo una inicial:&#10;&quot;B&quot; si corresponde la plaza a Base.&#10;&quot;C&quot; si corresponde la plaza a Confianza." sqref="IN65636:IN65670 SJ65636:SJ65670 ACF65636:ACF65670 AMB65636:AMB65670 AVX65636:AVX65670 BFT65636:BFT65670 BPP65636:BPP65670 BZL65636:BZL65670 CJH65636:CJH65670 CTD65636:CTD65670 DCZ65636:DCZ65670 DMV65636:DMV65670 DWR65636:DWR65670 EGN65636:EGN65670 EQJ65636:EQJ65670 FAF65636:FAF65670 FKB65636:FKB65670 FTX65636:FTX65670 GDT65636:GDT65670 GNP65636:GNP65670 GXL65636:GXL65670 HHH65636:HHH65670 HRD65636:HRD65670 IAZ65636:IAZ65670 IKV65636:IKV65670 IUR65636:IUR65670 JEN65636:JEN65670 JOJ65636:JOJ65670 JYF65636:JYF65670 KIB65636:KIB65670 KRX65636:KRX65670 LBT65636:LBT65670 LLP65636:LLP65670 LVL65636:LVL65670 MFH65636:MFH65670 MPD65636:MPD65670 MYZ65636:MYZ65670 NIV65636:NIV65670 NSR65636:NSR65670 OCN65636:OCN65670 OMJ65636:OMJ65670 OWF65636:OWF65670 PGB65636:PGB65670 PPX65636:PPX65670 PZT65636:PZT65670 QJP65636:QJP65670 QTL65636:QTL65670 RDH65636:RDH65670 RND65636:RND65670 RWZ65636:RWZ65670 SGV65636:SGV65670 SQR65636:SQR65670 TAN65636:TAN65670 TKJ65636:TKJ65670 TUF65636:TUF65670 UEB65636:UEB65670 UNX65636:UNX65670 UXT65636:UXT65670 VHP65636:VHP65670 VRL65636:VRL65670 WBH65636:WBH65670 WLD65636:WLD65670 WUZ65636:WUZ65670 IN131172:IN131206 SJ131172:SJ131206 ACF131172:ACF131206 AMB131172:AMB131206 AVX131172:AVX131206 BFT131172:BFT131206 BPP131172:BPP131206 BZL131172:BZL131206 CJH131172:CJH131206 CTD131172:CTD131206 DCZ131172:DCZ131206 DMV131172:DMV131206 DWR131172:DWR131206 EGN131172:EGN131206 EQJ131172:EQJ131206 FAF131172:FAF131206 FKB131172:FKB131206 FTX131172:FTX131206 GDT131172:GDT131206 GNP131172:GNP131206 GXL131172:GXL131206 HHH131172:HHH131206 HRD131172:HRD131206 IAZ131172:IAZ131206 IKV131172:IKV131206 IUR131172:IUR131206 JEN131172:JEN131206 JOJ131172:JOJ131206 JYF131172:JYF131206 KIB131172:KIB131206 KRX131172:KRX131206 LBT131172:LBT131206 LLP131172:LLP131206 LVL131172:LVL131206 MFH131172:MFH131206 MPD131172:MPD131206 MYZ131172:MYZ131206 NIV131172:NIV131206 NSR131172:NSR131206 OCN131172:OCN131206 OMJ131172:OMJ131206 OWF131172:OWF131206 PGB131172:PGB131206 PPX131172:PPX131206 PZT131172:PZT131206 QJP131172:QJP131206 QTL131172:QTL131206 RDH131172:RDH131206 RND131172:RND131206 RWZ131172:RWZ131206 SGV131172:SGV131206 SQR131172:SQR131206 TAN131172:TAN131206 TKJ131172:TKJ131206 TUF131172:TUF131206 UEB131172:UEB131206 UNX131172:UNX131206 UXT131172:UXT131206 VHP131172:VHP131206 VRL131172:VRL131206 WBH131172:WBH131206 WLD131172:WLD131206 WUZ131172:WUZ131206 IN196708:IN196742 SJ196708:SJ196742 ACF196708:ACF196742 AMB196708:AMB196742 AVX196708:AVX196742 BFT196708:BFT196742 BPP196708:BPP196742 BZL196708:BZL196742 CJH196708:CJH196742 CTD196708:CTD196742 DCZ196708:DCZ196742 DMV196708:DMV196742 DWR196708:DWR196742 EGN196708:EGN196742 EQJ196708:EQJ196742 FAF196708:FAF196742 FKB196708:FKB196742 FTX196708:FTX196742 GDT196708:GDT196742 GNP196708:GNP196742 GXL196708:GXL196742 HHH196708:HHH196742 HRD196708:HRD196742 IAZ196708:IAZ196742 IKV196708:IKV196742 IUR196708:IUR196742 JEN196708:JEN196742 JOJ196708:JOJ196742 JYF196708:JYF196742 KIB196708:KIB196742 KRX196708:KRX196742 LBT196708:LBT196742 LLP196708:LLP196742 LVL196708:LVL196742 MFH196708:MFH196742 MPD196708:MPD196742 MYZ196708:MYZ196742 NIV196708:NIV196742 NSR196708:NSR196742 OCN196708:OCN196742 OMJ196708:OMJ196742 OWF196708:OWF196742 PGB196708:PGB196742 PPX196708:PPX196742 PZT196708:PZT196742 QJP196708:QJP196742 QTL196708:QTL196742 RDH196708:RDH196742 RND196708:RND196742 RWZ196708:RWZ196742 SGV196708:SGV196742 SQR196708:SQR196742 TAN196708:TAN196742 TKJ196708:TKJ196742 TUF196708:TUF196742 UEB196708:UEB196742 UNX196708:UNX196742 UXT196708:UXT196742 VHP196708:VHP196742 VRL196708:VRL196742 WBH196708:WBH196742 WLD196708:WLD196742 WUZ196708:WUZ196742 IN262244:IN262278 SJ262244:SJ262278 ACF262244:ACF262278 AMB262244:AMB262278 AVX262244:AVX262278 BFT262244:BFT262278 BPP262244:BPP262278 BZL262244:BZL262278 CJH262244:CJH262278 CTD262244:CTD262278 DCZ262244:DCZ262278 DMV262244:DMV262278 DWR262244:DWR262278 EGN262244:EGN262278 EQJ262244:EQJ262278 FAF262244:FAF262278 FKB262244:FKB262278 FTX262244:FTX262278 GDT262244:GDT262278 GNP262244:GNP262278 GXL262244:GXL262278 HHH262244:HHH262278 HRD262244:HRD262278 IAZ262244:IAZ262278 IKV262244:IKV262278 IUR262244:IUR262278 JEN262244:JEN262278 JOJ262244:JOJ262278 JYF262244:JYF262278 KIB262244:KIB262278 KRX262244:KRX262278 LBT262244:LBT262278 LLP262244:LLP262278 LVL262244:LVL262278 MFH262244:MFH262278 MPD262244:MPD262278 MYZ262244:MYZ262278 NIV262244:NIV262278 NSR262244:NSR262278 OCN262244:OCN262278 OMJ262244:OMJ262278 OWF262244:OWF262278 PGB262244:PGB262278 PPX262244:PPX262278 PZT262244:PZT262278 QJP262244:QJP262278 QTL262244:QTL262278 RDH262244:RDH262278 RND262244:RND262278 RWZ262244:RWZ262278 SGV262244:SGV262278 SQR262244:SQR262278 TAN262244:TAN262278 TKJ262244:TKJ262278 TUF262244:TUF262278 UEB262244:UEB262278 UNX262244:UNX262278 UXT262244:UXT262278 VHP262244:VHP262278 VRL262244:VRL262278 WBH262244:WBH262278 WLD262244:WLD262278 WUZ262244:WUZ262278 IN327780:IN327814 SJ327780:SJ327814 ACF327780:ACF327814 AMB327780:AMB327814 AVX327780:AVX327814 BFT327780:BFT327814 BPP327780:BPP327814 BZL327780:BZL327814 CJH327780:CJH327814 CTD327780:CTD327814 DCZ327780:DCZ327814 DMV327780:DMV327814 DWR327780:DWR327814 EGN327780:EGN327814 EQJ327780:EQJ327814 FAF327780:FAF327814 FKB327780:FKB327814 FTX327780:FTX327814 GDT327780:GDT327814 GNP327780:GNP327814 GXL327780:GXL327814 HHH327780:HHH327814 HRD327780:HRD327814 IAZ327780:IAZ327814 IKV327780:IKV327814 IUR327780:IUR327814 JEN327780:JEN327814 JOJ327780:JOJ327814 JYF327780:JYF327814 KIB327780:KIB327814 KRX327780:KRX327814 LBT327780:LBT327814 LLP327780:LLP327814 LVL327780:LVL327814 MFH327780:MFH327814 MPD327780:MPD327814 MYZ327780:MYZ327814 NIV327780:NIV327814 NSR327780:NSR327814 OCN327780:OCN327814 OMJ327780:OMJ327814 OWF327780:OWF327814 PGB327780:PGB327814 PPX327780:PPX327814 PZT327780:PZT327814 QJP327780:QJP327814 QTL327780:QTL327814 RDH327780:RDH327814 RND327780:RND327814 RWZ327780:RWZ327814 SGV327780:SGV327814 SQR327780:SQR327814 TAN327780:TAN327814 TKJ327780:TKJ327814 TUF327780:TUF327814 UEB327780:UEB327814 UNX327780:UNX327814 UXT327780:UXT327814 VHP327780:VHP327814 VRL327780:VRL327814 WBH327780:WBH327814 WLD327780:WLD327814 WUZ327780:WUZ327814 IN393316:IN393350 SJ393316:SJ393350 ACF393316:ACF393350 AMB393316:AMB393350 AVX393316:AVX393350 BFT393316:BFT393350 BPP393316:BPP393350 BZL393316:BZL393350 CJH393316:CJH393350 CTD393316:CTD393350 DCZ393316:DCZ393350 DMV393316:DMV393350 DWR393316:DWR393350 EGN393316:EGN393350 EQJ393316:EQJ393350 FAF393316:FAF393350 FKB393316:FKB393350 FTX393316:FTX393350 GDT393316:GDT393350 GNP393316:GNP393350 GXL393316:GXL393350 HHH393316:HHH393350 HRD393316:HRD393350 IAZ393316:IAZ393350 IKV393316:IKV393350 IUR393316:IUR393350 JEN393316:JEN393350 JOJ393316:JOJ393350 JYF393316:JYF393350 KIB393316:KIB393350 KRX393316:KRX393350 LBT393316:LBT393350 LLP393316:LLP393350 LVL393316:LVL393350 MFH393316:MFH393350 MPD393316:MPD393350 MYZ393316:MYZ393350 NIV393316:NIV393350 NSR393316:NSR393350 OCN393316:OCN393350 OMJ393316:OMJ393350 OWF393316:OWF393350 PGB393316:PGB393350 PPX393316:PPX393350 PZT393316:PZT393350 QJP393316:QJP393350 QTL393316:QTL393350 RDH393316:RDH393350 RND393316:RND393350 RWZ393316:RWZ393350 SGV393316:SGV393350 SQR393316:SQR393350 TAN393316:TAN393350 TKJ393316:TKJ393350 TUF393316:TUF393350 UEB393316:UEB393350 UNX393316:UNX393350 UXT393316:UXT393350 VHP393316:VHP393350 VRL393316:VRL393350 WBH393316:WBH393350 WLD393316:WLD393350 WUZ393316:WUZ393350 IN458852:IN458886 SJ458852:SJ458886 ACF458852:ACF458886 AMB458852:AMB458886 AVX458852:AVX458886 BFT458852:BFT458886 BPP458852:BPP458886 BZL458852:BZL458886 CJH458852:CJH458886 CTD458852:CTD458886 DCZ458852:DCZ458886 DMV458852:DMV458886 DWR458852:DWR458886 EGN458852:EGN458886 EQJ458852:EQJ458886 FAF458852:FAF458886 FKB458852:FKB458886 FTX458852:FTX458886 GDT458852:GDT458886 GNP458852:GNP458886 GXL458852:GXL458886 HHH458852:HHH458886 HRD458852:HRD458886 IAZ458852:IAZ458886 IKV458852:IKV458886 IUR458852:IUR458886 JEN458852:JEN458886 JOJ458852:JOJ458886 JYF458852:JYF458886 KIB458852:KIB458886 KRX458852:KRX458886 LBT458852:LBT458886 LLP458852:LLP458886 LVL458852:LVL458886 MFH458852:MFH458886 MPD458852:MPD458886 MYZ458852:MYZ458886 NIV458852:NIV458886 NSR458852:NSR458886 OCN458852:OCN458886 OMJ458852:OMJ458886 OWF458852:OWF458886 PGB458852:PGB458886 PPX458852:PPX458886 PZT458852:PZT458886 QJP458852:QJP458886 QTL458852:QTL458886 RDH458852:RDH458886 RND458852:RND458886 RWZ458852:RWZ458886 SGV458852:SGV458886 SQR458852:SQR458886 TAN458852:TAN458886 TKJ458852:TKJ458886 TUF458852:TUF458886 UEB458852:UEB458886 UNX458852:UNX458886 UXT458852:UXT458886 VHP458852:VHP458886 VRL458852:VRL458886 WBH458852:WBH458886 WLD458852:WLD458886 WUZ458852:WUZ458886 IN524388:IN524422 SJ524388:SJ524422 ACF524388:ACF524422 AMB524388:AMB524422 AVX524388:AVX524422 BFT524388:BFT524422 BPP524388:BPP524422 BZL524388:BZL524422 CJH524388:CJH524422 CTD524388:CTD524422 DCZ524388:DCZ524422 DMV524388:DMV524422 DWR524388:DWR524422 EGN524388:EGN524422 EQJ524388:EQJ524422 FAF524388:FAF524422 FKB524388:FKB524422 FTX524388:FTX524422 GDT524388:GDT524422 GNP524388:GNP524422 GXL524388:GXL524422 HHH524388:HHH524422 HRD524388:HRD524422 IAZ524388:IAZ524422 IKV524388:IKV524422 IUR524388:IUR524422 JEN524388:JEN524422 JOJ524388:JOJ524422 JYF524388:JYF524422 KIB524388:KIB524422 KRX524388:KRX524422 LBT524388:LBT524422 LLP524388:LLP524422 LVL524388:LVL524422 MFH524388:MFH524422 MPD524388:MPD524422 MYZ524388:MYZ524422 NIV524388:NIV524422 NSR524388:NSR524422 OCN524388:OCN524422 OMJ524388:OMJ524422 OWF524388:OWF524422 PGB524388:PGB524422 PPX524388:PPX524422 PZT524388:PZT524422 QJP524388:QJP524422 QTL524388:QTL524422 RDH524388:RDH524422 RND524388:RND524422 RWZ524388:RWZ524422 SGV524388:SGV524422 SQR524388:SQR524422 TAN524388:TAN524422 TKJ524388:TKJ524422 TUF524388:TUF524422 UEB524388:UEB524422 UNX524388:UNX524422 UXT524388:UXT524422 VHP524388:VHP524422 VRL524388:VRL524422 WBH524388:WBH524422 WLD524388:WLD524422 WUZ524388:WUZ524422 IN589924:IN589958 SJ589924:SJ589958 ACF589924:ACF589958 AMB589924:AMB589958 AVX589924:AVX589958 BFT589924:BFT589958 BPP589924:BPP589958 BZL589924:BZL589958 CJH589924:CJH589958 CTD589924:CTD589958 DCZ589924:DCZ589958 DMV589924:DMV589958 DWR589924:DWR589958 EGN589924:EGN589958 EQJ589924:EQJ589958 FAF589924:FAF589958 FKB589924:FKB589958 FTX589924:FTX589958 GDT589924:GDT589958 GNP589924:GNP589958 GXL589924:GXL589958 HHH589924:HHH589958 HRD589924:HRD589958 IAZ589924:IAZ589958 IKV589924:IKV589958 IUR589924:IUR589958 JEN589924:JEN589958 JOJ589924:JOJ589958 JYF589924:JYF589958 KIB589924:KIB589958 KRX589924:KRX589958 LBT589924:LBT589958 LLP589924:LLP589958 LVL589924:LVL589958 MFH589924:MFH589958 MPD589924:MPD589958 MYZ589924:MYZ589958 NIV589924:NIV589958 NSR589924:NSR589958 OCN589924:OCN589958 OMJ589924:OMJ589958 OWF589924:OWF589958 PGB589924:PGB589958 PPX589924:PPX589958 PZT589924:PZT589958 QJP589924:QJP589958 QTL589924:QTL589958 RDH589924:RDH589958 RND589924:RND589958 RWZ589924:RWZ589958 SGV589924:SGV589958 SQR589924:SQR589958 TAN589924:TAN589958 TKJ589924:TKJ589958 TUF589924:TUF589958 UEB589924:UEB589958 UNX589924:UNX589958 UXT589924:UXT589958 VHP589924:VHP589958 VRL589924:VRL589958 WBH589924:WBH589958 WLD589924:WLD589958 WUZ589924:WUZ589958 IN655460:IN655494 SJ655460:SJ655494 ACF655460:ACF655494 AMB655460:AMB655494 AVX655460:AVX655494 BFT655460:BFT655494 BPP655460:BPP655494 BZL655460:BZL655494 CJH655460:CJH655494 CTD655460:CTD655494 DCZ655460:DCZ655494 DMV655460:DMV655494 DWR655460:DWR655494 EGN655460:EGN655494 EQJ655460:EQJ655494 FAF655460:FAF655494 FKB655460:FKB655494 FTX655460:FTX655494 GDT655460:GDT655494 GNP655460:GNP655494 GXL655460:GXL655494 HHH655460:HHH655494 HRD655460:HRD655494 IAZ655460:IAZ655494 IKV655460:IKV655494 IUR655460:IUR655494 JEN655460:JEN655494 JOJ655460:JOJ655494 JYF655460:JYF655494 KIB655460:KIB655494 KRX655460:KRX655494 LBT655460:LBT655494 LLP655460:LLP655494 LVL655460:LVL655494 MFH655460:MFH655494 MPD655460:MPD655494 MYZ655460:MYZ655494 NIV655460:NIV655494 NSR655460:NSR655494 OCN655460:OCN655494 OMJ655460:OMJ655494 OWF655460:OWF655494 PGB655460:PGB655494 PPX655460:PPX655494 PZT655460:PZT655494 QJP655460:QJP655494 QTL655460:QTL655494 RDH655460:RDH655494 RND655460:RND655494 RWZ655460:RWZ655494 SGV655460:SGV655494 SQR655460:SQR655494 TAN655460:TAN655494 TKJ655460:TKJ655494 TUF655460:TUF655494 UEB655460:UEB655494 UNX655460:UNX655494 UXT655460:UXT655494 VHP655460:VHP655494 VRL655460:VRL655494 WBH655460:WBH655494 WLD655460:WLD655494 WUZ655460:WUZ655494 IN720996:IN721030 SJ720996:SJ721030 ACF720996:ACF721030 AMB720996:AMB721030 AVX720996:AVX721030 BFT720996:BFT721030 BPP720996:BPP721030 BZL720996:BZL721030 CJH720996:CJH721030 CTD720996:CTD721030 DCZ720996:DCZ721030 DMV720996:DMV721030 DWR720996:DWR721030 EGN720996:EGN721030 EQJ720996:EQJ721030 FAF720996:FAF721030 FKB720996:FKB721030 FTX720996:FTX721030 GDT720996:GDT721030 GNP720996:GNP721030 GXL720996:GXL721030 HHH720996:HHH721030 HRD720996:HRD721030 IAZ720996:IAZ721030 IKV720996:IKV721030 IUR720996:IUR721030 JEN720996:JEN721030 JOJ720996:JOJ721030 JYF720996:JYF721030 KIB720996:KIB721030 KRX720996:KRX721030 LBT720996:LBT721030 LLP720996:LLP721030 LVL720996:LVL721030 MFH720996:MFH721030 MPD720996:MPD721030 MYZ720996:MYZ721030 NIV720996:NIV721030 NSR720996:NSR721030 OCN720996:OCN721030 OMJ720996:OMJ721030 OWF720996:OWF721030 PGB720996:PGB721030 PPX720996:PPX721030 PZT720996:PZT721030 QJP720996:QJP721030 QTL720996:QTL721030 RDH720996:RDH721030 RND720996:RND721030 RWZ720996:RWZ721030 SGV720996:SGV721030 SQR720996:SQR721030 TAN720996:TAN721030 TKJ720996:TKJ721030 TUF720996:TUF721030 UEB720996:UEB721030 UNX720996:UNX721030 UXT720996:UXT721030 VHP720996:VHP721030 VRL720996:VRL721030 WBH720996:WBH721030 WLD720996:WLD721030 WUZ720996:WUZ721030 IN786532:IN786566 SJ786532:SJ786566 ACF786532:ACF786566 AMB786532:AMB786566 AVX786532:AVX786566 BFT786532:BFT786566 BPP786532:BPP786566 BZL786532:BZL786566 CJH786532:CJH786566 CTD786532:CTD786566 DCZ786532:DCZ786566 DMV786532:DMV786566 DWR786532:DWR786566 EGN786532:EGN786566 EQJ786532:EQJ786566 FAF786532:FAF786566 FKB786532:FKB786566 FTX786532:FTX786566 GDT786532:GDT786566 GNP786532:GNP786566 GXL786532:GXL786566 HHH786532:HHH786566 HRD786532:HRD786566 IAZ786532:IAZ786566 IKV786532:IKV786566 IUR786532:IUR786566 JEN786532:JEN786566 JOJ786532:JOJ786566 JYF786532:JYF786566 KIB786532:KIB786566 KRX786532:KRX786566 LBT786532:LBT786566 LLP786532:LLP786566 LVL786532:LVL786566 MFH786532:MFH786566 MPD786532:MPD786566 MYZ786532:MYZ786566 NIV786532:NIV786566 NSR786532:NSR786566 OCN786532:OCN786566 OMJ786532:OMJ786566 OWF786532:OWF786566 PGB786532:PGB786566 PPX786532:PPX786566 PZT786532:PZT786566 QJP786532:QJP786566 QTL786532:QTL786566 RDH786532:RDH786566 RND786532:RND786566 RWZ786532:RWZ786566 SGV786532:SGV786566 SQR786532:SQR786566 TAN786532:TAN786566 TKJ786532:TKJ786566 TUF786532:TUF786566 UEB786532:UEB786566 UNX786532:UNX786566 UXT786532:UXT786566 VHP786532:VHP786566 VRL786532:VRL786566 WBH786532:WBH786566 WLD786532:WLD786566 WUZ786532:WUZ786566 IN852068:IN852102 SJ852068:SJ852102 ACF852068:ACF852102 AMB852068:AMB852102 AVX852068:AVX852102 BFT852068:BFT852102 BPP852068:BPP852102 BZL852068:BZL852102 CJH852068:CJH852102 CTD852068:CTD852102 DCZ852068:DCZ852102 DMV852068:DMV852102 DWR852068:DWR852102 EGN852068:EGN852102 EQJ852068:EQJ852102 FAF852068:FAF852102 FKB852068:FKB852102 FTX852068:FTX852102 GDT852068:GDT852102 GNP852068:GNP852102 GXL852068:GXL852102 HHH852068:HHH852102 HRD852068:HRD852102 IAZ852068:IAZ852102 IKV852068:IKV852102 IUR852068:IUR852102 JEN852068:JEN852102 JOJ852068:JOJ852102 JYF852068:JYF852102 KIB852068:KIB852102 KRX852068:KRX852102 LBT852068:LBT852102 LLP852068:LLP852102 LVL852068:LVL852102 MFH852068:MFH852102 MPD852068:MPD852102 MYZ852068:MYZ852102 NIV852068:NIV852102 NSR852068:NSR852102 OCN852068:OCN852102 OMJ852068:OMJ852102 OWF852068:OWF852102 PGB852068:PGB852102 PPX852068:PPX852102 PZT852068:PZT852102 QJP852068:QJP852102 QTL852068:QTL852102 RDH852068:RDH852102 RND852068:RND852102 RWZ852068:RWZ852102 SGV852068:SGV852102 SQR852068:SQR852102 TAN852068:TAN852102 TKJ852068:TKJ852102 TUF852068:TUF852102 UEB852068:UEB852102 UNX852068:UNX852102 UXT852068:UXT852102 VHP852068:VHP852102 VRL852068:VRL852102 WBH852068:WBH852102 WLD852068:WLD852102 WUZ852068:WUZ852102 IN917604:IN917638 SJ917604:SJ917638 ACF917604:ACF917638 AMB917604:AMB917638 AVX917604:AVX917638 BFT917604:BFT917638 BPP917604:BPP917638 BZL917604:BZL917638 CJH917604:CJH917638 CTD917604:CTD917638 DCZ917604:DCZ917638 DMV917604:DMV917638 DWR917604:DWR917638 EGN917604:EGN917638 EQJ917604:EQJ917638 FAF917604:FAF917638 FKB917604:FKB917638 FTX917604:FTX917638 GDT917604:GDT917638 GNP917604:GNP917638 GXL917604:GXL917638 HHH917604:HHH917638 HRD917604:HRD917638 IAZ917604:IAZ917638 IKV917604:IKV917638 IUR917604:IUR917638 JEN917604:JEN917638 JOJ917604:JOJ917638 JYF917604:JYF917638 KIB917604:KIB917638 KRX917604:KRX917638 LBT917604:LBT917638 LLP917604:LLP917638 LVL917604:LVL917638 MFH917604:MFH917638 MPD917604:MPD917638 MYZ917604:MYZ917638 NIV917604:NIV917638 NSR917604:NSR917638 OCN917604:OCN917638 OMJ917604:OMJ917638 OWF917604:OWF917638 PGB917604:PGB917638 PPX917604:PPX917638 PZT917604:PZT917638 QJP917604:QJP917638 QTL917604:QTL917638 RDH917604:RDH917638 RND917604:RND917638 RWZ917604:RWZ917638 SGV917604:SGV917638 SQR917604:SQR917638 TAN917604:TAN917638 TKJ917604:TKJ917638 TUF917604:TUF917638 UEB917604:UEB917638 UNX917604:UNX917638 UXT917604:UXT917638 VHP917604:VHP917638 VRL917604:VRL917638 WBH917604:WBH917638 WLD917604:WLD917638 WUZ917604:WUZ917638 IN983140:IN983174 SJ983140:SJ983174 ACF983140:ACF983174 AMB983140:AMB983174 AVX983140:AVX983174 BFT983140:BFT983174 BPP983140:BPP983174 BZL983140:BZL983174 CJH983140:CJH983174 CTD983140:CTD983174 DCZ983140:DCZ983174 DMV983140:DMV983174 DWR983140:DWR983174 EGN983140:EGN983174 EQJ983140:EQJ983174 FAF983140:FAF983174 FKB983140:FKB983174 FTX983140:FTX983174 GDT983140:GDT983174 GNP983140:GNP983174 GXL983140:GXL983174 HHH983140:HHH983174 HRD983140:HRD983174 IAZ983140:IAZ983174 IKV983140:IKV983174 IUR983140:IUR983174 JEN983140:JEN983174 JOJ983140:JOJ983174 JYF983140:JYF983174 KIB983140:KIB983174 KRX983140:KRX983174 LBT983140:LBT983174 LLP983140:LLP983174 LVL983140:LVL983174 MFH983140:MFH983174 MPD983140:MPD983174 MYZ983140:MYZ983174 NIV983140:NIV983174 NSR983140:NSR983174 OCN983140:OCN983174 OMJ983140:OMJ983174 OWF983140:OWF983174 PGB983140:PGB983174 PPX983140:PPX983174 PZT983140:PZT983174 QJP983140:QJP983174 QTL983140:QTL983174 RDH983140:RDH983174 RND983140:RND983174 RWZ983140:RWZ983174 SGV983140:SGV983174 SQR983140:SQR983174 TAN983140:TAN983174 TKJ983140:TKJ983174 TUF983140:TUF983174 UEB983140:UEB983174 UNX983140:UNX983174 UXT983140:UXT983174 VHP983140:VHP983174 VRL983140:VRL983174 WBH983140:WBH983174 WLD983140:WLD983174 WUZ983140:WUZ983174 IN3:IN134 SJ3:SJ134 ACF3:ACF134 AMB3:AMB134 AVX3:AVX134 BFT3:BFT134 BPP3:BPP134 BZL3:BZL134 CJH3:CJH134 CTD3:CTD134 DCZ3:DCZ134 DMV3:DMV134 DWR3:DWR134 EGN3:EGN134 EQJ3:EQJ134 FAF3:FAF134 FKB3:FKB134 FTX3:FTX134 GDT3:GDT134 GNP3:GNP134 GXL3:GXL134 HHH3:HHH134 HRD3:HRD134 IAZ3:IAZ134 IKV3:IKV134 IUR3:IUR134 JEN3:JEN134 JOJ3:JOJ134 JYF3:JYF134 KIB3:KIB134 KRX3:KRX134 LBT3:LBT134 LLP3:LLP134 LVL3:LVL134 MFH3:MFH134 MPD3:MPD134 MYZ3:MYZ134 NIV3:NIV134 NSR3:NSR134 OCN3:OCN134 OMJ3:OMJ134 OWF3:OWF134 PGB3:PGB134 PPX3:PPX134 PZT3:PZT134 QJP3:QJP134 QTL3:QTL134 RDH3:RDH134 RND3:RND134 RWZ3:RWZ134 SGV3:SGV134 SQR3:SQR134 TAN3:TAN134 TKJ3:TKJ134 TUF3:TUF134 UEB3:UEB134 UNX3:UNX134 UXT3:UXT134 VHP3:VHP134 VRL3:VRL134 WBH3:WBH134 WLD3:WLD134 WUZ3:WUZ134">
      <formula1>#REF!</formula1>
    </dataValidation>
    <dataValidation allowBlank="1" showInputMessage="1" showErrorMessage="1" prompt="Introduce el área, departamento o dirección a la que pertenece la plaza (ejem. Jefe de Ingresos pertenece al área de &quot;Hacienda Pública Municipal&quot;, Secretario Particular a &quot;Presidencia&quot;, Oficial Mayor a &quot;Departamento de Recursos Humanos&quot;, etc." sqref="WUX983140:WUX983174 WLB983140:WLB983174 WBF983140:WBF983174 VRJ983140:VRJ983174 VHN983140:VHN983174 UXR983140:UXR983174 UNV983140:UNV983174 UDZ983140:UDZ983174 TUD983140:TUD983174 TKH983140:TKH983174 TAL983140:TAL983174 SQP983140:SQP983174 SGT983140:SGT983174 RWX983140:RWX983174 RNB983140:RNB983174 RDF983140:RDF983174 QTJ983140:QTJ983174 QJN983140:QJN983174 PZR983140:PZR983174 PPV983140:PPV983174 PFZ983140:PFZ983174 OWD983140:OWD983174 OMH983140:OMH983174 OCL983140:OCL983174 NSP983140:NSP983174 NIT983140:NIT983174 MYX983140:MYX983174 MPB983140:MPB983174 MFF983140:MFF983174 LVJ983140:LVJ983174 LLN983140:LLN983174 LBR983140:LBR983174 KRV983140:KRV983174 KHZ983140:KHZ983174 JYD983140:JYD983174 JOH983140:JOH983174 JEL983140:JEL983174 IUP983140:IUP983174 IKT983140:IKT983174 IAX983140:IAX983174 HRB983140:HRB983174 HHF983140:HHF983174 GXJ983140:GXJ983174 GNN983140:GNN983174 GDR983140:GDR983174 FTV983140:FTV983174 FJZ983140:FJZ983174 FAD983140:FAD983174 EQH983140:EQH983174 EGL983140:EGL983174 DWP983140:DWP983174 DMT983140:DMT983174 DCX983140:DCX983174 CTB983140:CTB983174 CJF983140:CJF983174 BZJ983140:BZJ983174 BPN983140:BPN983174 BFR983140:BFR983174 AVV983140:AVV983174 ALZ983140:ALZ983174 ACD983140:ACD983174 SH983140:SH983174 IL983140:IL983174 WUX917604:WUX917638 WLB917604:WLB917638 WBF917604:WBF917638 VRJ917604:VRJ917638 VHN917604:VHN917638 UXR917604:UXR917638 UNV917604:UNV917638 UDZ917604:UDZ917638 TUD917604:TUD917638 TKH917604:TKH917638 TAL917604:TAL917638 SQP917604:SQP917638 SGT917604:SGT917638 RWX917604:RWX917638 RNB917604:RNB917638 RDF917604:RDF917638 QTJ917604:QTJ917638 QJN917604:QJN917638 PZR917604:PZR917638 PPV917604:PPV917638 PFZ917604:PFZ917638 OWD917604:OWD917638 OMH917604:OMH917638 OCL917604:OCL917638 NSP917604:NSP917638 NIT917604:NIT917638 MYX917604:MYX917638 MPB917604:MPB917638 MFF917604:MFF917638 LVJ917604:LVJ917638 LLN917604:LLN917638 LBR917604:LBR917638 KRV917604:KRV917638 KHZ917604:KHZ917638 JYD917604:JYD917638 JOH917604:JOH917638 JEL917604:JEL917638 IUP917604:IUP917638 IKT917604:IKT917638 IAX917604:IAX917638 HRB917604:HRB917638 HHF917604:HHF917638 GXJ917604:GXJ917638 GNN917604:GNN917638 GDR917604:GDR917638 FTV917604:FTV917638 FJZ917604:FJZ917638 FAD917604:FAD917638 EQH917604:EQH917638 EGL917604:EGL917638 DWP917604:DWP917638 DMT917604:DMT917638 DCX917604:DCX917638 CTB917604:CTB917638 CJF917604:CJF917638 BZJ917604:BZJ917638 BPN917604:BPN917638 BFR917604:BFR917638 AVV917604:AVV917638 ALZ917604:ALZ917638 ACD917604:ACD917638 SH917604:SH917638 IL917604:IL917638 WUX852068:WUX852102 WLB852068:WLB852102 WBF852068:WBF852102 VRJ852068:VRJ852102 VHN852068:VHN852102 UXR852068:UXR852102 UNV852068:UNV852102 UDZ852068:UDZ852102 TUD852068:TUD852102 TKH852068:TKH852102 TAL852068:TAL852102 SQP852068:SQP852102 SGT852068:SGT852102 RWX852068:RWX852102 RNB852068:RNB852102 RDF852068:RDF852102 QTJ852068:QTJ852102 QJN852068:QJN852102 PZR852068:PZR852102 PPV852068:PPV852102 PFZ852068:PFZ852102 OWD852068:OWD852102 OMH852068:OMH852102 OCL852068:OCL852102 NSP852068:NSP852102 NIT852068:NIT852102 MYX852068:MYX852102 MPB852068:MPB852102 MFF852068:MFF852102 LVJ852068:LVJ852102 LLN852068:LLN852102 LBR852068:LBR852102 KRV852068:KRV852102 KHZ852068:KHZ852102 JYD852068:JYD852102 JOH852068:JOH852102 JEL852068:JEL852102 IUP852068:IUP852102 IKT852068:IKT852102 IAX852068:IAX852102 HRB852068:HRB852102 HHF852068:HHF852102 GXJ852068:GXJ852102 GNN852068:GNN852102 GDR852068:GDR852102 FTV852068:FTV852102 FJZ852068:FJZ852102 FAD852068:FAD852102 EQH852068:EQH852102 EGL852068:EGL852102 DWP852068:DWP852102 DMT852068:DMT852102 DCX852068:DCX852102 CTB852068:CTB852102 CJF852068:CJF852102 BZJ852068:BZJ852102 BPN852068:BPN852102 BFR852068:BFR852102 AVV852068:AVV852102 ALZ852068:ALZ852102 ACD852068:ACD852102 SH852068:SH852102 IL852068:IL852102 WUX786532:WUX786566 WLB786532:WLB786566 WBF786532:WBF786566 VRJ786532:VRJ786566 VHN786532:VHN786566 UXR786532:UXR786566 UNV786532:UNV786566 UDZ786532:UDZ786566 TUD786532:TUD786566 TKH786532:TKH786566 TAL786532:TAL786566 SQP786532:SQP786566 SGT786532:SGT786566 RWX786532:RWX786566 RNB786532:RNB786566 RDF786532:RDF786566 QTJ786532:QTJ786566 QJN786532:QJN786566 PZR786532:PZR786566 PPV786532:PPV786566 PFZ786532:PFZ786566 OWD786532:OWD786566 OMH786532:OMH786566 OCL786532:OCL786566 NSP786532:NSP786566 NIT786532:NIT786566 MYX786532:MYX786566 MPB786532:MPB786566 MFF786532:MFF786566 LVJ786532:LVJ786566 LLN786532:LLN786566 LBR786532:LBR786566 KRV786532:KRV786566 KHZ786532:KHZ786566 JYD786532:JYD786566 JOH786532:JOH786566 JEL786532:JEL786566 IUP786532:IUP786566 IKT786532:IKT786566 IAX786532:IAX786566 HRB786532:HRB786566 HHF786532:HHF786566 GXJ786532:GXJ786566 GNN786532:GNN786566 GDR786532:GDR786566 FTV786532:FTV786566 FJZ786532:FJZ786566 FAD786532:FAD786566 EQH786532:EQH786566 EGL786532:EGL786566 DWP786532:DWP786566 DMT786532:DMT786566 DCX786532:DCX786566 CTB786532:CTB786566 CJF786532:CJF786566 BZJ786532:BZJ786566 BPN786532:BPN786566 BFR786532:BFR786566 AVV786532:AVV786566 ALZ786532:ALZ786566 ACD786532:ACD786566 SH786532:SH786566 IL786532:IL786566 WUX720996:WUX721030 WLB720996:WLB721030 WBF720996:WBF721030 VRJ720996:VRJ721030 VHN720996:VHN721030 UXR720996:UXR721030 UNV720996:UNV721030 UDZ720996:UDZ721030 TUD720996:TUD721030 TKH720996:TKH721030 TAL720996:TAL721030 SQP720996:SQP721030 SGT720996:SGT721030 RWX720996:RWX721030 RNB720996:RNB721030 RDF720996:RDF721030 QTJ720996:QTJ721030 QJN720996:QJN721030 PZR720996:PZR721030 PPV720996:PPV721030 PFZ720996:PFZ721030 OWD720996:OWD721030 OMH720996:OMH721030 OCL720996:OCL721030 NSP720996:NSP721030 NIT720996:NIT721030 MYX720996:MYX721030 MPB720996:MPB721030 MFF720996:MFF721030 LVJ720996:LVJ721030 LLN720996:LLN721030 LBR720996:LBR721030 KRV720996:KRV721030 KHZ720996:KHZ721030 JYD720996:JYD721030 JOH720996:JOH721030 JEL720996:JEL721030 IUP720996:IUP721030 IKT720996:IKT721030 IAX720996:IAX721030 HRB720996:HRB721030 HHF720996:HHF721030 GXJ720996:GXJ721030 GNN720996:GNN721030 GDR720996:GDR721030 FTV720996:FTV721030 FJZ720996:FJZ721030 FAD720996:FAD721030 EQH720996:EQH721030 EGL720996:EGL721030 DWP720996:DWP721030 DMT720996:DMT721030 DCX720996:DCX721030 CTB720996:CTB721030 CJF720996:CJF721030 BZJ720996:BZJ721030 BPN720996:BPN721030 BFR720996:BFR721030 AVV720996:AVV721030 ALZ720996:ALZ721030 ACD720996:ACD721030 SH720996:SH721030 IL720996:IL721030 WUX655460:WUX655494 WLB655460:WLB655494 WBF655460:WBF655494 VRJ655460:VRJ655494 VHN655460:VHN655494 UXR655460:UXR655494 UNV655460:UNV655494 UDZ655460:UDZ655494 TUD655460:TUD655494 TKH655460:TKH655494 TAL655460:TAL655494 SQP655460:SQP655494 SGT655460:SGT655494 RWX655460:RWX655494 RNB655460:RNB655494 RDF655460:RDF655494 QTJ655460:QTJ655494 QJN655460:QJN655494 PZR655460:PZR655494 PPV655460:PPV655494 PFZ655460:PFZ655494 OWD655460:OWD655494 OMH655460:OMH655494 OCL655460:OCL655494 NSP655460:NSP655494 NIT655460:NIT655494 MYX655460:MYX655494 MPB655460:MPB655494 MFF655460:MFF655494 LVJ655460:LVJ655494 LLN655460:LLN655494 LBR655460:LBR655494 KRV655460:KRV655494 KHZ655460:KHZ655494 JYD655460:JYD655494 JOH655460:JOH655494 JEL655460:JEL655494 IUP655460:IUP655494 IKT655460:IKT655494 IAX655460:IAX655494 HRB655460:HRB655494 HHF655460:HHF655494 GXJ655460:GXJ655494 GNN655460:GNN655494 GDR655460:GDR655494 FTV655460:FTV655494 FJZ655460:FJZ655494 FAD655460:FAD655494 EQH655460:EQH655494 EGL655460:EGL655494 DWP655460:DWP655494 DMT655460:DMT655494 DCX655460:DCX655494 CTB655460:CTB655494 CJF655460:CJF655494 BZJ655460:BZJ655494 BPN655460:BPN655494 BFR655460:BFR655494 AVV655460:AVV655494 ALZ655460:ALZ655494 ACD655460:ACD655494 SH655460:SH655494 IL655460:IL655494 WUX589924:WUX589958 WLB589924:WLB589958 WBF589924:WBF589958 VRJ589924:VRJ589958 VHN589924:VHN589958 UXR589924:UXR589958 UNV589924:UNV589958 UDZ589924:UDZ589958 TUD589924:TUD589958 TKH589924:TKH589958 TAL589924:TAL589958 SQP589924:SQP589958 SGT589924:SGT589958 RWX589924:RWX589958 RNB589924:RNB589958 RDF589924:RDF589958 QTJ589924:QTJ589958 QJN589924:QJN589958 PZR589924:PZR589958 PPV589924:PPV589958 PFZ589924:PFZ589958 OWD589924:OWD589958 OMH589924:OMH589958 OCL589924:OCL589958 NSP589924:NSP589958 NIT589924:NIT589958 MYX589924:MYX589958 MPB589924:MPB589958 MFF589924:MFF589958 LVJ589924:LVJ589958 LLN589924:LLN589958 LBR589924:LBR589958 KRV589924:KRV589958 KHZ589924:KHZ589958 JYD589924:JYD589958 JOH589924:JOH589958 JEL589924:JEL589958 IUP589924:IUP589958 IKT589924:IKT589958 IAX589924:IAX589958 HRB589924:HRB589958 HHF589924:HHF589958 GXJ589924:GXJ589958 GNN589924:GNN589958 GDR589924:GDR589958 FTV589924:FTV589958 FJZ589924:FJZ589958 FAD589924:FAD589958 EQH589924:EQH589958 EGL589924:EGL589958 DWP589924:DWP589958 DMT589924:DMT589958 DCX589924:DCX589958 CTB589924:CTB589958 CJF589924:CJF589958 BZJ589924:BZJ589958 BPN589924:BPN589958 BFR589924:BFR589958 AVV589924:AVV589958 ALZ589924:ALZ589958 ACD589924:ACD589958 SH589924:SH589958 IL589924:IL589958 WUX524388:WUX524422 WLB524388:WLB524422 WBF524388:WBF524422 VRJ524388:VRJ524422 VHN524388:VHN524422 UXR524388:UXR524422 UNV524388:UNV524422 UDZ524388:UDZ524422 TUD524388:TUD524422 TKH524388:TKH524422 TAL524388:TAL524422 SQP524388:SQP524422 SGT524388:SGT524422 RWX524388:RWX524422 RNB524388:RNB524422 RDF524388:RDF524422 QTJ524388:QTJ524422 QJN524388:QJN524422 PZR524388:PZR524422 PPV524388:PPV524422 PFZ524388:PFZ524422 OWD524388:OWD524422 OMH524388:OMH524422 OCL524388:OCL524422 NSP524388:NSP524422 NIT524388:NIT524422 MYX524388:MYX524422 MPB524388:MPB524422 MFF524388:MFF524422 LVJ524388:LVJ524422 LLN524388:LLN524422 LBR524388:LBR524422 KRV524388:KRV524422 KHZ524388:KHZ524422 JYD524388:JYD524422 JOH524388:JOH524422 JEL524388:JEL524422 IUP524388:IUP524422 IKT524388:IKT524422 IAX524388:IAX524422 HRB524388:HRB524422 HHF524388:HHF524422 GXJ524388:GXJ524422 GNN524388:GNN524422 GDR524388:GDR524422 FTV524388:FTV524422 FJZ524388:FJZ524422 FAD524388:FAD524422 EQH524388:EQH524422 EGL524388:EGL524422 DWP524388:DWP524422 DMT524388:DMT524422 DCX524388:DCX524422 CTB524388:CTB524422 CJF524388:CJF524422 BZJ524388:BZJ524422 BPN524388:BPN524422 BFR524388:BFR524422 AVV524388:AVV524422 ALZ524388:ALZ524422 ACD524388:ACD524422 SH524388:SH524422 IL524388:IL524422 WUX458852:WUX458886 WLB458852:WLB458886 WBF458852:WBF458886 VRJ458852:VRJ458886 VHN458852:VHN458886 UXR458852:UXR458886 UNV458852:UNV458886 UDZ458852:UDZ458886 TUD458852:TUD458886 TKH458852:TKH458886 TAL458852:TAL458886 SQP458852:SQP458886 SGT458852:SGT458886 RWX458852:RWX458886 RNB458852:RNB458886 RDF458852:RDF458886 QTJ458852:QTJ458886 QJN458852:QJN458886 PZR458852:PZR458886 PPV458852:PPV458886 PFZ458852:PFZ458886 OWD458852:OWD458886 OMH458852:OMH458886 OCL458852:OCL458886 NSP458852:NSP458886 NIT458852:NIT458886 MYX458852:MYX458886 MPB458852:MPB458886 MFF458852:MFF458886 LVJ458852:LVJ458886 LLN458852:LLN458886 LBR458852:LBR458886 KRV458852:KRV458886 KHZ458852:KHZ458886 JYD458852:JYD458886 JOH458852:JOH458886 JEL458852:JEL458886 IUP458852:IUP458886 IKT458852:IKT458886 IAX458852:IAX458886 HRB458852:HRB458886 HHF458852:HHF458886 GXJ458852:GXJ458886 GNN458852:GNN458886 GDR458852:GDR458886 FTV458852:FTV458886 FJZ458852:FJZ458886 FAD458852:FAD458886 EQH458852:EQH458886 EGL458852:EGL458886 DWP458852:DWP458886 DMT458852:DMT458886 DCX458852:DCX458886 CTB458852:CTB458886 CJF458852:CJF458886 BZJ458852:BZJ458886 BPN458852:BPN458886 BFR458852:BFR458886 AVV458852:AVV458886 ALZ458852:ALZ458886 ACD458852:ACD458886 SH458852:SH458886 IL458852:IL458886 WUX393316:WUX393350 WLB393316:WLB393350 WBF393316:WBF393350 VRJ393316:VRJ393350 VHN393316:VHN393350 UXR393316:UXR393350 UNV393316:UNV393350 UDZ393316:UDZ393350 TUD393316:TUD393350 TKH393316:TKH393350 TAL393316:TAL393350 SQP393316:SQP393350 SGT393316:SGT393350 RWX393316:RWX393350 RNB393316:RNB393350 RDF393316:RDF393350 QTJ393316:QTJ393350 QJN393316:QJN393350 PZR393316:PZR393350 PPV393316:PPV393350 PFZ393316:PFZ393350 OWD393316:OWD393350 OMH393316:OMH393350 OCL393316:OCL393350 NSP393316:NSP393350 NIT393316:NIT393350 MYX393316:MYX393350 MPB393316:MPB393350 MFF393316:MFF393350 LVJ393316:LVJ393350 LLN393316:LLN393350 LBR393316:LBR393350 KRV393316:KRV393350 KHZ393316:KHZ393350 JYD393316:JYD393350 JOH393316:JOH393350 JEL393316:JEL393350 IUP393316:IUP393350 IKT393316:IKT393350 IAX393316:IAX393350 HRB393316:HRB393350 HHF393316:HHF393350 GXJ393316:GXJ393350 GNN393316:GNN393350 GDR393316:GDR393350 FTV393316:FTV393350 FJZ393316:FJZ393350 FAD393316:FAD393350 EQH393316:EQH393350 EGL393316:EGL393350 DWP393316:DWP393350 DMT393316:DMT393350 DCX393316:DCX393350 CTB393316:CTB393350 CJF393316:CJF393350 BZJ393316:BZJ393350 BPN393316:BPN393350 BFR393316:BFR393350 AVV393316:AVV393350 ALZ393316:ALZ393350 ACD393316:ACD393350 SH393316:SH393350 IL393316:IL393350 WUX327780:WUX327814 WLB327780:WLB327814 WBF327780:WBF327814 VRJ327780:VRJ327814 VHN327780:VHN327814 UXR327780:UXR327814 UNV327780:UNV327814 UDZ327780:UDZ327814 TUD327780:TUD327814 TKH327780:TKH327814 TAL327780:TAL327814 SQP327780:SQP327814 SGT327780:SGT327814 RWX327780:RWX327814 RNB327780:RNB327814 RDF327780:RDF327814 QTJ327780:QTJ327814 QJN327780:QJN327814 PZR327780:PZR327814 PPV327780:PPV327814 PFZ327780:PFZ327814 OWD327780:OWD327814 OMH327780:OMH327814 OCL327780:OCL327814 NSP327780:NSP327814 NIT327780:NIT327814 MYX327780:MYX327814 MPB327780:MPB327814 MFF327780:MFF327814 LVJ327780:LVJ327814 LLN327780:LLN327814 LBR327780:LBR327814 KRV327780:KRV327814 KHZ327780:KHZ327814 JYD327780:JYD327814 JOH327780:JOH327814 JEL327780:JEL327814 IUP327780:IUP327814 IKT327780:IKT327814 IAX327780:IAX327814 HRB327780:HRB327814 HHF327780:HHF327814 GXJ327780:GXJ327814 GNN327780:GNN327814 GDR327780:GDR327814 FTV327780:FTV327814 FJZ327780:FJZ327814 FAD327780:FAD327814 EQH327780:EQH327814 EGL327780:EGL327814 DWP327780:DWP327814 DMT327780:DMT327814 DCX327780:DCX327814 CTB327780:CTB327814 CJF327780:CJF327814 BZJ327780:BZJ327814 BPN327780:BPN327814 BFR327780:BFR327814 AVV327780:AVV327814 ALZ327780:ALZ327814 ACD327780:ACD327814 SH327780:SH327814 IL327780:IL327814 WUX262244:WUX262278 WLB262244:WLB262278 WBF262244:WBF262278 VRJ262244:VRJ262278 VHN262244:VHN262278 UXR262244:UXR262278 UNV262244:UNV262278 UDZ262244:UDZ262278 TUD262244:TUD262278 TKH262244:TKH262278 TAL262244:TAL262278 SQP262244:SQP262278 SGT262244:SGT262278 RWX262244:RWX262278 RNB262244:RNB262278 RDF262244:RDF262278 QTJ262244:QTJ262278 QJN262244:QJN262278 PZR262244:PZR262278 PPV262244:PPV262278 PFZ262244:PFZ262278 OWD262244:OWD262278 OMH262244:OMH262278 OCL262244:OCL262278 NSP262244:NSP262278 NIT262244:NIT262278 MYX262244:MYX262278 MPB262244:MPB262278 MFF262244:MFF262278 LVJ262244:LVJ262278 LLN262244:LLN262278 LBR262244:LBR262278 KRV262244:KRV262278 KHZ262244:KHZ262278 JYD262244:JYD262278 JOH262244:JOH262278 JEL262244:JEL262278 IUP262244:IUP262278 IKT262244:IKT262278 IAX262244:IAX262278 HRB262244:HRB262278 HHF262244:HHF262278 GXJ262244:GXJ262278 GNN262244:GNN262278 GDR262244:GDR262278 FTV262244:FTV262278 FJZ262244:FJZ262278 FAD262244:FAD262278 EQH262244:EQH262278 EGL262244:EGL262278 DWP262244:DWP262278 DMT262244:DMT262278 DCX262244:DCX262278 CTB262244:CTB262278 CJF262244:CJF262278 BZJ262244:BZJ262278 BPN262244:BPN262278 BFR262244:BFR262278 AVV262244:AVV262278 ALZ262244:ALZ262278 ACD262244:ACD262278 SH262244:SH262278 IL262244:IL262278 WUX196708:WUX196742 WLB196708:WLB196742 WBF196708:WBF196742 VRJ196708:VRJ196742 VHN196708:VHN196742 UXR196708:UXR196742 UNV196708:UNV196742 UDZ196708:UDZ196742 TUD196708:TUD196742 TKH196708:TKH196742 TAL196708:TAL196742 SQP196708:SQP196742 SGT196708:SGT196742 RWX196708:RWX196742 RNB196708:RNB196742 RDF196708:RDF196742 QTJ196708:QTJ196742 QJN196708:QJN196742 PZR196708:PZR196742 PPV196708:PPV196742 PFZ196708:PFZ196742 OWD196708:OWD196742 OMH196708:OMH196742 OCL196708:OCL196742 NSP196708:NSP196742 NIT196708:NIT196742 MYX196708:MYX196742 MPB196708:MPB196742 MFF196708:MFF196742 LVJ196708:LVJ196742 LLN196708:LLN196742 LBR196708:LBR196742 KRV196708:KRV196742 KHZ196708:KHZ196742 JYD196708:JYD196742 JOH196708:JOH196742 JEL196708:JEL196742 IUP196708:IUP196742 IKT196708:IKT196742 IAX196708:IAX196742 HRB196708:HRB196742 HHF196708:HHF196742 GXJ196708:GXJ196742 GNN196708:GNN196742 GDR196708:GDR196742 FTV196708:FTV196742 FJZ196708:FJZ196742 FAD196708:FAD196742 EQH196708:EQH196742 EGL196708:EGL196742 DWP196708:DWP196742 DMT196708:DMT196742 DCX196708:DCX196742 CTB196708:CTB196742 CJF196708:CJF196742 BZJ196708:BZJ196742 BPN196708:BPN196742 BFR196708:BFR196742 AVV196708:AVV196742 ALZ196708:ALZ196742 ACD196708:ACD196742 SH196708:SH196742 IL196708:IL196742 WUX131172:WUX131206 WLB131172:WLB131206 WBF131172:WBF131206 VRJ131172:VRJ131206 VHN131172:VHN131206 UXR131172:UXR131206 UNV131172:UNV131206 UDZ131172:UDZ131206 TUD131172:TUD131206 TKH131172:TKH131206 TAL131172:TAL131206 SQP131172:SQP131206 SGT131172:SGT131206 RWX131172:RWX131206 RNB131172:RNB131206 RDF131172:RDF131206 QTJ131172:QTJ131206 QJN131172:QJN131206 PZR131172:PZR131206 PPV131172:PPV131206 PFZ131172:PFZ131206 OWD131172:OWD131206 OMH131172:OMH131206 OCL131172:OCL131206 NSP131172:NSP131206 NIT131172:NIT131206 MYX131172:MYX131206 MPB131172:MPB131206 MFF131172:MFF131206 LVJ131172:LVJ131206 LLN131172:LLN131206 LBR131172:LBR131206 KRV131172:KRV131206 KHZ131172:KHZ131206 JYD131172:JYD131206 JOH131172:JOH131206 JEL131172:JEL131206 IUP131172:IUP131206 IKT131172:IKT131206 IAX131172:IAX131206 HRB131172:HRB131206 HHF131172:HHF131206 GXJ131172:GXJ131206 GNN131172:GNN131206 GDR131172:GDR131206 FTV131172:FTV131206 FJZ131172:FJZ131206 FAD131172:FAD131206 EQH131172:EQH131206 EGL131172:EGL131206 DWP131172:DWP131206 DMT131172:DMT131206 DCX131172:DCX131206 CTB131172:CTB131206 CJF131172:CJF131206 BZJ131172:BZJ131206 BPN131172:BPN131206 BFR131172:BFR131206 AVV131172:AVV131206 ALZ131172:ALZ131206 ACD131172:ACD131206 SH131172:SH131206 IL131172:IL131206 WUX65636:WUX65670 WLB65636:WLB65670 WBF65636:WBF65670 VRJ65636:VRJ65670 VHN65636:VHN65670 UXR65636:UXR65670 UNV65636:UNV65670 UDZ65636:UDZ65670 TUD65636:TUD65670 TKH65636:TKH65670 TAL65636:TAL65670 SQP65636:SQP65670 SGT65636:SGT65670 RWX65636:RWX65670 RNB65636:RNB65670 RDF65636:RDF65670 QTJ65636:QTJ65670 QJN65636:QJN65670 PZR65636:PZR65670 PPV65636:PPV65670 PFZ65636:PFZ65670 OWD65636:OWD65670 OMH65636:OMH65670 OCL65636:OCL65670 NSP65636:NSP65670 NIT65636:NIT65670 MYX65636:MYX65670 MPB65636:MPB65670 MFF65636:MFF65670 LVJ65636:LVJ65670 LLN65636:LLN65670 LBR65636:LBR65670 KRV65636:KRV65670 KHZ65636:KHZ65670 JYD65636:JYD65670 JOH65636:JOH65670 JEL65636:JEL65670 IUP65636:IUP65670 IKT65636:IKT65670 IAX65636:IAX65670 HRB65636:HRB65670 HHF65636:HHF65670 GXJ65636:GXJ65670 GNN65636:GNN65670 GDR65636:GDR65670 FTV65636:FTV65670 FJZ65636:FJZ65670 FAD65636:FAD65670 EQH65636:EQH65670 EGL65636:EGL65670 DWP65636:DWP65670 DMT65636:DMT65670 DCX65636:DCX65670 CTB65636:CTB65670 CJF65636:CJF65670 BZJ65636:BZJ65670 BPN65636:BPN65670 BFR65636:BFR65670 AVV65636:AVV65670 ALZ65636:ALZ65670 ACD65636:ACD65670 SH65636:SH65670 IL65636:IL65670 B983140:B983174 B65636:B65670 B131172:B131206 B196708:B196742 B262244:B262278 B327780:B327814 B393316:B393350 B458852:B458886 B524388:B524422 B589924:B589958 B655460:B655494 B720996:B721030 B786532:B786566 B852068:B852102 B917604:B917638 B134 IL3:IL134 WUX3:WUX134 WLB3:WLB134 WBF3:WBF134 VRJ3:VRJ134 VHN3:VHN134 UXR3:UXR134 UNV3:UNV134 UDZ3:UDZ134 TUD3:TUD134 TKH3:TKH134 TAL3:TAL134 SQP3:SQP134 SGT3:SGT134 RWX3:RWX134 RNB3:RNB134 RDF3:RDF134 QTJ3:QTJ134 QJN3:QJN134 PZR3:PZR134 PPV3:PPV134 PFZ3:PFZ134 OWD3:OWD134 OMH3:OMH134 OCL3:OCL134 NSP3:NSP134 NIT3:NIT134 MYX3:MYX134 MPB3:MPB134 MFF3:MFF134 LVJ3:LVJ134 LLN3:LLN134 LBR3:LBR134 KRV3:KRV134 KHZ3:KHZ134 JYD3:JYD134 JOH3:JOH134 JEL3:JEL134 IUP3:IUP134 IKT3:IKT134 IAX3:IAX134 HRB3:HRB134 HHF3:HHF134 GXJ3:GXJ134 GNN3:GNN134 GDR3:GDR134 FTV3:FTV134 FJZ3:FJZ134 FAD3:FAD134 EQH3:EQH134 EGL3:EGL134 DWP3:DWP134 DMT3:DMT134 DCX3:DCX134 CTB3:CTB134 CJF3:CJF134 BZJ3:BZJ134 BPN3:BPN134 BFR3:BFR134 AVV3:AVV134 ALZ3:ALZ134 ACD3:ACD134 SH3:SH134"/>
    <dataValidation type="whole" allowBlank="1" showInputMessage="1" showErrorMessage="1" errorTitle="Error en el dato de la celda" error="La estimación de la celda no permite importes en negativo." prompt="El importe a capturar en la celda debe ser el costo grupal, no individual, esto corresponde que se determina la prestación por el número de plazas a que tiene derecho." sqref="WVF983140:WVI983173 WLJ983140:WLM983173 WBN983140:WBQ983173 VRR983140:VRU983173 VHV983140:VHY983173 UXZ983140:UYC983173 UOD983140:UOG983173 UEH983140:UEK983173 TUL983140:TUO983173 TKP983140:TKS983173 TAT983140:TAW983173 SQX983140:SRA983173 SHB983140:SHE983173 RXF983140:RXI983173 RNJ983140:RNM983173 RDN983140:RDQ983173 QTR983140:QTU983173 QJV983140:QJY983173 PZZ983140:QAC983173 PQD983140:PQG983173 PGH983140:PGK983173 OWL983140:OWO983173 OMP983140:OMS983173 OCT983140:OCW983173 NSX983140:NTA983173 NJB983140:NJE983173 MZF983140:MZI983173 MPJ983140:MPM983173 MFN983140:MFQ983173 LVR983140:LVU983173 LLV983140:LLY983173 LBZ983140:LCC983173 KSD983140:KSG983173 KIH983140:KIK983173 JYL983140:JYO983173 JOP983140:JOS983173 JET983140:JEW983173 IUX983140:IVA983173 ILB983140:ILE983173 IBF983140:IBI983173 HRJ983140:HRM983173 HHN983140:HHQ983173 GXR983140:GXU983173 GNV983140:GNY983173 GDZ983140:GEC983173 FUD983140:FUG983173 FKH983140:FKK983173 FAL983140:FAO983173 EQP983140:EQS983173 EGT983140:EGW983173 DWX983140:DXA983173 DNB983140:DNE983173 DDF983140:DDI983173 CTJ983140:CTM983173 CJN983140:CJQ983173 BZR983140:BZU983173 BPV983140:BPY983173 BFZ983140:BGC983173 AWD983140:AWG983173 AMH983140:AMK983173 ACL983140:ACO983173 SP983140:SS983173 IT983140:IW983173 WVF917604:WVI917637 WLJ917604:WLM917637 WBN917604:WBQ917637 VRR917604:VRU917637 VHV917604:VHY917637 UXZ917604:UYC917637 UOD917604:UOG917637 UEH917604:UEK917637 TUL917604:TUO917637 TKP917604:TKS917637 TAT917604:TAW917637 SQX917604:SRA917637 SHB917604:SHE917637 RXF917604:RXI917637 RNJ917604:RNM917637 RDN917604:RDQ917637 QTR917604:QTU917637 QJV917604:QJY917637 PZZ917604:QAC917637 PQD917604:PQG917637 PGH917604:PGK917637 OWL917604:OWO917637 OMP917604:OMS917637 OCT917604:OCW917637 NSX917604:NTA917637 NJB917604:NJE917637 MZF917604:MZI917637 MPJ917604:MPM917637 MFN917604:MFQ917637 LVR917604:LVU917637 LLV917604:LLY917637 LBZ917604:LCC917637 KSD917604:KSG917637 KIH917604:KIK917637 JYL917604:JYO917637 JOP917604:JOS917637 JET917604:JEW917637 IUX917604:IVA917637 ILB917604:ILE917637 IBF917604:IBI917637 HRJ917604:HRM917637 HHN917604:HHQ917637 GXR917604:GXU917637 GNV917604:GNY917637 GDZ917604:GEC917637 FUD917604:FUG917637 FKH917604:FKK917637 FAL917604:FAO917637 EQP917604:EQS917637 EGT917604:EGW917637 DWX917604:DXA917637 DNB917604:DNE917637 DDF917604:DDI917637 CTJ917604:CTM917637 CJN917604:CJQ917637 BZR917604:BZU917637 BPV917604:BPY917637 BFZ917604:BGC917637 AWD917604:AWG917637 AMH917604:AMK917637 ACL917604:ACO917637 SP917604:SS917637 IT917604:IW917637 WVF852068:WVI852101 WLJ852068:WLM852101 WBN852068:WBQ852101 VRR852068:VRU852101 VHV852068:VHY852101 UXZ852068:UYC852101 UOD852068:UOG852101 UEH852068:UEK852101 TUL852068:TUO852101 TKP852068:TKS852101 TAT852068:TAW852101 SQX852068:SRA852101 SHB852068:SHE852101 RXF852068:RXI852101 RNJ852068:RNM852101 RDN852068:RDQ852101 QTR852068:QTU852101 QJV852068:QJY852101 PZZ852068:QAC852101 PQD852068:PQG852101 PGH852068:PGK852101 OWL852068:OWO852101 OMP852068:OMS852101 OCT852068:OCW852101 NSX852068:NTA852101 NJB852068:NJE852101 MZF852068:MZI852101 MPJ852068:MPM852101 MFN852068:MFQ852101 LVR852068:LVU852101 LLV852068:LLY852101 LBZ852068:LCC852101 KSD852068:KSG852101 KIH852068:KIK852101 JYL852068:JYO852101 JOP852068:JOS852101 JET852068:JEW852101 IUX852068:IVA852101 ILB852068:ILE852101 IBF852068:IBI852101 HRJ852068:HRM852101 HHN852068:HHQ852101 GXR852068:GXU852101 GNV852068:GNY852101 GDZ852068:GEC852101 FUD852068:FUG852101 FKH852068:FKK852101 FAL852068:FAO852101 EQP852068:EQS852101 EGT852068:EGW852101 DWX852068:DXA852101 DNB852068:DNE852101 DDF852068:DDI852101 CTJ852068:CTM852101 CJN852068:CJQ852101 BZR852068:BZU852101 BPV852068:BPY852101 BFZ852068:BGC852101 AWD852068:AWG852101 AMH852068:AMK852101 ACL852068:ACO852101 SP852068:SS852101 IT852068:IW852101 WVF786532:WVI786565 WLJ786532:WLM786565 WBN786532:WBQ786565 VRR786532:VRU786565 VHV786532:VHY786565 UXZ786532:UYC786565 UOD786532:UOG786565 UEH786532:UEK786565 TUL786532:TUO786565 TKP786532:TKS786565 TAT786532:TAW786565 SQX786532:SRA786565 SHB786532:SHE786565 RXF786532:RXI786565 RNJ786532:RNM786565 RDN786532:RDQ786565 QTR786532:QTU786565 QJV786532:QJY786565 PZZ786532:QAC786565 PQD786532:PQG786565 PGH786532:PGK786565 OWL786532:OWO786565 OMP786532:OMS786565 OCT786532:OCW786565 NSX786532:NTA786565 NJB786532:NJE786565 MZF786532:MZI786565 MPJ786532:MPM786565 MFN786532:MFQ786565 LVR786532:LVU786565 LLV786532:LLY786565 LBZ786532:LCC786565 KSD786532:KSG786565 KIH786532:KIK786565 JYL786532:JYO786565 JOP786532:JOS786565 JET786532:JEW786565 IUX786532:IVA786565 ILB786532:ILE786565 IBF786532:IBI786565 HRJ786532:HRM786565 HHN786532:HHQ786565 GXR786532:GXU786565 GNV786532:GNY786565 GDZ786532:GEC786565 FUD786532:FUG786565 FKH786532:FKK786565 FAL786532:FAO786565 EQP786532:EQS786565 EGT786532:EGW786565 DWX786532:DXA786565 DNB786532:DNE786565 DDF786532:DDI786565 CTJ786532:CTM786565 CJN786532:CJQ786565 BZR786532:BZU786565 BPV786532:BPY786565 BFZ786532:BGC786565 AWD786532:AWG786565 AMH786532:AMK786565 ACL786532:ACO786565 SP786532:SS786565 IT786532:IW786565 WVF720996:WVI721029 WLJ720996:WLM721029 WBN720996:WBQ721029 VRR720996:VRU721029 VHV720996:VHY721029 UXZ720996:UYC721029 UOD720996:UOG721029 UEH720996:UEK721029 TUL720996:TUO721029 TKP720996:TKS721029 TAT720996:TAW721029 SQX720996:SRA721029 SHB720996:SHE721029 RXF720996:RXI721029 RNJ720996:RNM721029 RDN720996:RDQ721029 QTR720996:QTU721029 QJV720996:QJY721029 PZZ720996:QAC721029 PQD720996:PQG721029 PGH720996:PGK721029 OWL720996:OWO721029 OMP720996:OMS721029 OCT720996:OCW721029 NSX720996:NTA721029 NJB720996:NJE721029 MZF720996:MZI721029 MPJ720996:MPM721029 MFN720996:MFQ721029 LVR720996:LVU721029 LLV720996:LLY721029 LBZ720996:LCC721029 KSD720996:KSG721029 KIH720996:KIK721029 JYL720996:JYO721029 JOP720996:JOS721029 JET720996:JEW721029 IUX720996:IVA721029 ILB720996:ILE721029 IBF720996:IBI721029 HRJ720996:HRM721029 HHN720996:HHQ721029 GXR720996:GXU721029 GNV720996:GNY721029 GDZ720996:GEC721029 FUD720996:FUG721029 FKH720996:FKK721029 FAL720996:FAO721029 EQP720996:EQS721029 EGT720996:EGW721029 DWX720996:DXA721029 DNB720996:DNE721029 DDF720996:DDI721029 CTJ720996:CTM721029 CJN720996:CJQ721029 BZR720996:BZU721029 BPV720996:BPY721029 BFZ720996:BGC721029 AWD720996:AWG721029 AMH720996:AMK721029 ACL720996:ACO721029 SP720996:SS721029 IT720996:IW721029 WVF655460:WVI655493 WLJ655460:WLM655493 WBN655460:WBQ655493 VRR655460:VRU655493 VHV655460:VHY655493 UXZ655460:UYC655493 UOD655460:UOG655493 UEH655460:UEK655493 TUL655460:TUO655493 TKP655460:TKS655493 TAT655460:TAW655493 SQX655460:SRA655493 SHB655460:SHE655493 RXF655460:RXI655493 RNJ655460:RNM655493 RDN655460:RDQ655493 QTR655460:QTU655493 QJV655460:QJY655493 PZZ655460:QAC655493 PQD655460:PQG655493 PGH655460:PGK655493 OWL655460:OWO655493 OMP655460:OMS655493 OCT655460:OCW655493 NSX655460:NTA655493 NJB655460:NJE655493 MZF655460:MZI655493 MPJ655460:MPM655493 MFN655460:MFQ655493 LVR655460:LVU655493 LLV655460:LLY655493 LBZ655460:LCC655493 KSD655460:KSG655493 KIH655460:KIK655493 JYL655460:JYO655493 JOP655460:JOS655493 JET655460:JEW655493 IUX655460:IVA655493 ILB655460:ILE655493 IBF655460:IBI655493 HRJ655460:HRM655493 HHN655460:HHQ655493 GXR655460:GXU655493 GNV655460:GNY655493 GDZ655460:GEC655493 FUD655460:FUG655493 FKH655460:FKK655493 FAL655460:FAO655493 EQP655460:EQS655493 EGT655460:EGW655493 DWX655460:DXA655493 DNB655460:DNE655493 DDF655460:DDI655493 CTJ655460:CTM655493 CJN655460:CJQ655493 BZR655460:BZU655493 BPV655460:BPY655493 BFZ655460:BGC655493 AWD655460:AWG655493 AMH655460:AMK655493 ACL655460:ACO655493 SP655460:SS655493 IT655460:IW655493 WVF589924:WVI589957 WLJ589924:WLM589957 WBN589924:WBQ589957 VRR589924:VRU589957 VHV589924:VHY589957 UXZ589924:UYC589957 UOD589924:UOG589957 UEH589924:UEK589957 TUL589924:TUO589957 TKP589924:TKS589957 TAT589924:TAW589957 SQX589924:SRA589957 SHB589924:SHE589957 RXF589924:RXI589957 RNJ589924:RNM589957 RDN589924:RDQ589957 QTR589924:QTU589957 QJV589924:QJY589957 PZZ589924:QAC589957 PQD589924:PQG589957 PGH589924:PGK589957 OWL589924:OWO589957 OMP589924:OMS589957 OCT589924:OCW589957 NSX589924:NTA589957 NJB589924:NJE589957 MZF589924:MZI589957 MPJ589924:MPM589957 MFN589924:MFQ589957 LVR589924:LVU589957 LLV589924:LLY589957 LBZ589924:LCC589957 KSD589924:KSG589957 KIH589924:KIK589957 JYL589924:JYO589957 JOP589924:JOS589957 JET589924:JEW589957 IUX589924:IVA589957 ILB589924:ILE589957 IBF589924:IBI589957 HRJ589924:HRM589957 HHN589924:HHQ589957 GXR589924:GXU589957 GNV589924:GNY589957 GDZ589924:GEC589957 FUD589924:FUG589957 FKH589924:FKK589957 FAL589924:FAO589957 EQP589924:EQS589957 EGT589924:EGW589957 DWX589924:DXA589957 DNB589924:DNE589957 DDF589924:DDI589957 CTJ589924:CTM589957 CJN589924:CJQ589957 BZR589924:BZU589957 BPV589924:BPY589957 BFZ589924:BGC589957 AWD589924:AWG589957 AMH589924:AMK589957 ACL589924:ACO589957 SP589924:SS589957 IT589924:IW589957 WVF524388:WVI524421 WLJ524388:WLM524421 WBN524388:WBQ524421 VRR524388:VRU524421 VHV524388:VHY524421 UXZ524388:UYC524421 UOD524388:UOG524421 UEH524388:UEK524421 TUL524388:TUO524421 TKP524388:TKS524421 TAT524388:TAW524421 SQX524388:SRA524421 SHB524388:SHE524421 RXF524388:RXI524421 RNJ524388:RNM524421 RDN524388:RDQ524421 QTR524388:QTU524421 QJV524388:QJY524421 PZZ524388:QAC524421 PQD524388:PQG524421 PGH524388:PGK524421 OWL524388:OWO524421 OMP524388:OMS524421 OCT524388:OCW524421 NSX524388:NTA524421 NJB524388:NJE524421 MZF524388:MZI524421 MPJ524388:MPM524421 MFN524388:MFQ524421 LVR524388:LVU524421 LLV524388:LLY524421 LBZ524388:LCC524421 KSD524388:KSG524421 KIH524388:KIK524421 JYL524388:JYO524421 JOP524388:JOS524421 JET524388:JEW524421 IUX524388:IVA524421 ILB524388:ILE524421 IBF524388:IBI524421 HRJ524388:HRM524421 HHN524388:HHQ524421 GXR524388:GXU524421 GNV524388:GNY524421 GDZ524388:GEC524421 FUD524388:FUG524421 FKH524388:FKK524421 FAL524388:FAO524421 EQP524388:EQS524421 EGT524388:EGW524421 DWX524388:DXA524421 DNB524388:DNE524421 DDF524388:DDI524421 CTJ524388:CTM524421 CJN524388:CJQ524421 BZR524388:BZU524421 BPV524388:BPY524421 BFZ524388:BGC524421 AWD524388:AWG524421 AMH524388:AMK524421 ACL524388:ACO524421 SP524388:SS524421 IT524388:IW524421 WVF458852:WVI458885 WLJ458852:WLM458885 WBN458852:WBQ458885 VRR458852:VRU458885 VHV458852:VHY458885 UXZ458852:UYC458885 UOD458852:UOG458885 UEH458852:UEK458885 TUL458852:TUO458885 TKP458852:TKS458885 TAT458852:TAW458885 SQX458852:SRA458885 SHB458852:SHE458885 RXF458852:RXI458885 RNJ458852:RNM458885 RDN458852:RDQ458885 QTR458852:QTU458885 QJV458852:QJY458885 PZZ458852:QAC458885 PQD458852:PQG458885 PGH458852:PGK458885 OWL458852:OWO458885 OMP458852:OMS458885 OCT458852:OCW458885 NSX458852:NTA458885 NJB458852:NJE458885 MZF458852:MZI458885 MPJ458852:MPM458885 MFN458852:MFQ458885 LVR458852:LVU458885 LLV458852:LLY458885 LBZ458852:LCC458885 KSD458852:KSG458885 KIH458852:KIK458885 JYL458852:JYO458885 JOP458852:JOS458885 JET458852:JEW458885 IUX458852:IVA458885 ILB458852:ILE458885 IBF458852:IBI458885 HRJ458852:HRM458885 HHN458852:HHQ458885 GXR458852:GXU458885 GNV458852:GNY458885 GDZ458852:GEC458885 FUD458852:FUG458885 FKH458852:FKK458885 FAL458852:FAO458885 EQP458852:EQS458885 EGT458852:EGW458885 DWX458852:DXA458885 DNB458852:DNE458885 DDF458852:DDI458885 CTJ458852:CTM458885 CJN458852:CJQ458885 BZR458852:BZU458885 BPV458852:BPY458885 BFZ458852:BGC458885 AWD458852:AWG458885 AMH458852:AMK458885 ACL458852:ACO458885 SP458852:SS458885 IT458852:IW458885 WVF393316:WVI393349 WLJ393316:WLM393349 WBN393316:WBQ393349 VRR393316:VRU393349 VHV393316:VHY393349 UXZ393316:UYC393349 UOD393316:UOG393349 UEH393316:UEK393349 TUL393316:TUO393349 TKP393316:TKS393349 TAT393316:TAW393349 SQX393316:SRA393349 SHB393316:SHE393349 RXF393316:RXI393349 RNJ393316:RNM393349 RDN393316:RDQ393349 QTR393316:QTU393349 QJV393316:QJY393349 PZZ393316:QAC393349 PQD393316:PQG393349 PGH393316:PGK393349 OWL393316:OWO393349 OMP393316:OMS393349 OCT393316:OCW393349 NSX393316:NTA393349 NJB393316:NJE393349 MZF393316:MZI393349 MPJ393316:MPM393349 MFN393316:MFQ393349 LVR393316:LVU393349 LLV393316:LLY393349 LBZ393316:LCC393349 KSD393316:KSG393349 KIH393316:KIK393349 JYL393316:JYO393349 JOP393316:JOS393349 JET393316:JEW393349 IUX393316:IVA393349 ILB393316:ILE393349 IBF393316:IBI393349 HRJ393316:HRM393349 HHN393316:HHQ393349 GXR393316:GXU393349 GNV393316:GNY393349 GDZ393316:GEC393349 FUD393316:FUG393349 FKH393316:FKK393349 FAL393316:FAO393349 EQP393316:EQS393349 EGT393316:EGW393349 DWX393316:DXA393349 DNB393316:DNE393349 DDF393316:DDI393349 CTJ393316:CTM393349 CJN393316:CJQ393349 BZR393316:BZU393349 BPV393316:BPY393349 BFZ393316:BGC393349 AWD393316:AWG393349 AMH393316:AMK393349 ACL393316:ACO393349 SP393316:SS393349 IT393316:IW393349 WVF327780:WVI327813 WLJ327780:WLM327813 WBN327780:WBQ327813 VRR327780:VRU327813 VHV327780:VHY327813 UXZ327780:UYC327813 UOD327780:UOG327813 UEH327780:UEK327813 TUL327780:TUO327813 TKP327780:TKS327813 TAT327780:TAW327813 SQX327780:SRA327813 SHB327780:SHE327813 RXF327780:RXI327813 RNJ327780:RNM327813 RDN327780:RDQ327813 QTR327780:QTU327813 QJV327780:QJY327813 PZZ327780:QAC327813 PQD327780:PQG327813 PGH327780:PGK327813 OWL327780:OWO327813 OMP327780:OMS327813 OCT327780:OCW327813 NSX327780:NTA327813 NJB327780:NJE327813 MZF327780:MZI327813 MPJ327780:MPM327813 MFN327780:MFQ327813 LVR327780:LVU327813 LLV327780:LLY327813 LBZ327780:LCC327813 KSD327780:KSG327813 KIH327780:KIK327813 JYL327780:JYO327813 JOP327780:JOS327813 JET327780:JEW327813 IUX327780:IVA327813 ILB327780:ILE327813 IBF327780:IBI327813 HRJ327780:HRM327813 HHN327780:HHQ327813 GXR327780:GXU327813 GNV327780:GNY327813 GDZ327780:GEC327813 FUD327780:FUG327813 FKH327780:FKK327813 FAL327780:FAO327813 EQP327780:EQS327813 EGT327780:EGW327813 DWX327780:DXA327813 DNB327780:DNE327813 DDF327780:DDI327813 CTJ327780:CTM327813 CJN327780:CJQ327813 BZR327780:BZU327813 BPV327780:BPY327813 BFZ327780:BGC327813 AWD327780:AWG327813 AMH327780:AMK327813 ACL327780:ACO327813 SP327780:SS327813 IT327780:IW327813 WVF262244:WVI262277 WLJ262244:WLM262277 WBN262244:WBQ262277 VRR262244:VRU262277 VHV262244:VHY262277 UXZ262244:UYC262277 UOD262244:UOG262277 UEH262244:UEK262277 TUL262244:TUO262277 TKP262244:TKS262277 TAT262244:TAW262277 SQX262244:SRA262277 SHB262244:SHE262277 RXF262244:RXI262277 RNJ262244:RNM262277 RDN262244:RDQ262277 QTR262244:QTU262277 QJV262244:QJY262277 PZZ262244:QAC262277 PQD262244:PQG262277 PGH262244:PGK262277 OWL262244:OWO262277 OMP262244:OMS262277 OCT262244:OCW262277 NSX262244:NTA262277 NJB262244:NJE262277 MZF262244:MZI262277 MPJ262244:MPM262277 MFN262244:MFQ262277 LVR262244:LVU262277 LLV262244:LLY262277 LBZ262244:LCC262277 KSD262244:KSG262277 KIH262244:KIK262277 JYL262244:JYO262277 JOP262244:JOS262277 JET262244:JEW262277 IUX262244:IVA262277 ILB262244:ILE262277 IBF262244:IBI262277 HRJ262244:HRM262277 HHN262244:HHQ262277 GXR262244:GXU262277 GNV262244:GNY262277 GDZ262244:GEC262277 FUD262244:FUG262277 FKH262244:FKK262277 FAL262244:FAO262277 EQP262244:EQS262277 EGT262244:EGW262277 DWX262244:DXA262277 DNB262244:DNE262277 DDF262244:DDI262277 CTJ262244:CTM262277 CJN262244:CJQ262277 BZR262244:BZU262277 BPV262244:BPY262277 BFZ262244:BGC262277 AWD262244:AWG262277 AMH262244:AMK262277 ACL262244:ACO262277 SP262244:SS262277 IT262244:IW262277 WVF196708:WVI196741 WLJ196708:WLM196741 WBN196708:WBQ196741 VRR196708:VRU196741 VHV196708:VHY196741 UXZ196708:UYC196741 UOD196708:UOG196741 UEH196708:UEK196741 TUL196708:TUO196741 TKP196708:TKS196741 TAT196708:TAW196741 SQX196708:SRA196741 SHB196708:SHE196741 RXF196708:RXI196741 RNJ196708:RNM196741 RDN196708:RDQ196741 QTR196708:QTU196741 QJV196708:QJY196741 PZZ196708:QAC196741 PQD196708:PQG196741 PGH196708:PGK196741 OWL196708:OWO196741 OMP196708:OMS196741 OCT196708:OCW196741 NSX196708:NTA196741 NJB196708:NJE196741 MZF196708:MZI196741 MPJ196708:MPM196741 MFN196708:MFQ196741 LVR196708:LVU196741 LLV196708:LLY196741 LBZ196708:LCC196741 KSD196708:KSG196741 KIH196708:KIK196741 JYL196708:JYO196741 JOP196708:JOS196741 JET196708:JEW196741 IUX196708:IVA196741 ILB196708:ILE196741 IBF196708:IBI196741 HRJ196708:HRM196741 HHN196708:HHQ196741 GXR196708:GXU196741 GNV196708:GNY196741 GDZ196708:GEC196741 FUD196708:FUG196741 FKH196708:FKK196741 FAL196708:FAO196741 EQP196708:EQS196741 EGT196708:EGW196741 DWX196708:DXA196741 DNB196708:DNE196741 DDF196708:DDI196741 CTJ196708:CTM196741 CJN196708:CJQ196741 BZR196708:BZU196741 BPV196708:BPY196741 BFZ196708:BGC196741 AWD196708:AWG196741 AMH196708:AMK196741 ACL196708:ACO196741 SP196708:SS196741 IT196708:IW196741 WVF131172:WVI131205 WLJ131172:WLM131205 WBN131172:WBQ131205 VRR131172:VRU131205 VHV131172:VHY131205 UXZ131172:UYC131205 UOD131172:UOG131205 UEH131172:UEK131205 TUL131172:TUO131205 TKP131172:TKS131205 TAT131172:TAW131205 SQX131172:SRA131205 SHB131172:SHE131205 RXF131172:RXI131205 RNJ131172:RNM131205 RDN131172:RDQ131205 QTR131172:QTU131205 QJV131172:QJY131205 PZZ131172:QAC131205 PQD131172:PQG131205 PGH131172:PGK131205 OWL131172:OWO131205 OMP131172:OMS131205 OCT131172:OCW131205 NSX131172:NTA131205 NJB131172:NJE131205 MZF131172:MZI131205 MPJ131172:MPM131205 MFN131172:MFQ131205 LVR131172:LVU131205 LLV131172:LLY131205 LBZ131172:LCC131205 KSD131172:KSG131205 KIH131172:KIK131205 JYL131172:JYO131205 JOP131172:JOS131205 JET131172:JEW131205 IUX131172:IVA131205 ILB131172:ILE131205 IBF131172:IBI131205 HRJ131172:HRM131205 HHN131172:HHQ131205 GXR131172:GXU131205 GNV131172:GNY131205 GDZ131172:GEC131205 FUD131172:FUG131205 FKH131172:FKK131205 FAL131172:FAO131205 EQP131172:EQS131205 EGT131172:EGW131205 DWX131172:DXA131205 DNB131172:DNE131205 DDF131172:DDI131205 CTJ131172:CTM131205 CJN131172:CJQ131205 BZR131172:BZU131205 BPV131172:BPY131205 BFZ131172:BGC131205 AWD131172:AWG131205 AMH131172:AMK131205 ACL131172:ACO131205 SP131172:SS131205 IT131172:IW131205 WVF65636:WVI65669 WLJ65636:WLM65669 WBN65636:WBQ65669 VRR65636:VRU65669 VHV65636:VHY65669 UXZ65636:UYC65669 UOD65636:UOG65669 UEH65636:UEK65669 TUL65636:TUO65669 TKP65636:TKS65669 TAT65636:TAW65669 SQX65636:SRA65669 SHB65636:SHE65669 RXF65636:RXI65669 RNJ65636:RNM65669 RDN65636:RDQ65669 QTR65636:QTU65669 QJV65636:QJY65669 PZZ65636:QAC65669 PQD65636:PQG65669 PGH65636:PGK65669 OWL65636:OWO65669 OMP65636:OMS65669 OCT65636:OCW65669 NSX65636:NTA65669 NJB65636:NJE65669 MZF65636:MZI65669 MPJ65636:MPM65669 MFN65636:MFQ65669 LVR65636:LVU65669 LLV65636:LLY65669 LBZ65636:LCC65669 KSD65636:KSG65669 KIH65636:KIK65669 JYL65636:JYO65669 JOP65636:JOS65669 JET65636:JEW65669 IUX65636:IVA65669 ILB65636:ILE65669 IBF65636:IBI65669 HRJ65636:HRM65669 HHN65636:HHQ65669 GXR65636:GXU65669 GNV65636:GNY65669 GDZ65636:GEC65669 FUD65636:FUG65669 FKH65636:FKK65669 FAL65636:FAO65669 EQP65636:EQS65669 EGT65636:EGW65669 DWX65636:DXA65669 DNB65636:DNE65669 DDF65636:DDI65669 CTJ65636:CTM65669 CJN65636:CJQ65669 BZR65636:BZU65669 BPV65636:BPY65669 BFZ65636:BGC65669 AWD65636:AWG65669 AMH65636:AMK65669 ACL65636:ACO65669 SP65636:SS65669 IT65636:IW65669 WVK983140:WVM983173 WLO983140:WLQ983173 WBS983140:WBU983173 VRW983140:VRY983173 VIA983140:VIC983173 UYE983140:UYG983173 UOI983140:UOK983173 UEM983140:UEO983173 TUQ983140:TUS983173 TKU983140:TKW983173 TAY983140:TBA983173 SRC983140:SRE983173 SHG983140:SHI983173 RXK983140:RXM983173 RNO983140:RNQ983173 RDS983140:RDU983173 QTW983140:QTY983173 QKA983140:QKC983173 QAE983140:QAG983173 PQI983140:PQK983173 PGM983140:PGO983173 OWQ983140:OWS983173 OMU983140:OMW983173 OCY983140:ODA983173 NTC983140:NTE983173 NJG983140:NJI983173 MZK983140:MZM983173 MPO983140:MPQ983173 MFS983140:MFU983173 LVW983140:LVY983173 LMA983140:LMC983173 LCE983140:LCG983173 KSI983140:KSK983173 KIM983140:KIO983173 JYQ983140:JYS983173 JOU983140:JOW983173 JEY983140:JFA983173 IVC983140:IVE983173 ILG983140:ILI983173 IBK983140:IBM983173 HRO983140:HRQ983173 HHS983140:HHU983173 GXW983140:GXY983173 GOA983140:GOC983173 GEE983140:GEG983173 FUI983140:FUK983173 FKM983140:FKO983173 FAQ983140:FAS983173 EQU983140:EQW983173 EGY983140:EHA983173 DXC983140:DXE983173 DNG983140:DNI983173 DDK983140:DDM983173 CTO983140:CTQ983173 CJS983140:CJU983173 BZW983140:BZY983173 BQA983140:BQC983173 BGE983140:BGG983173 AWI983140:AWK983173 AMM983140:AMO983173 ACQ983140:ACS983173 SU983140:SW983173 IY983140:JA983173 WVK917604:WVM917637 WLO917604:WLQ917637 WBS917604:WBU917637 VRW917604:VRY917637 VIA917604:VIC917637 UYE917604:UYG917637 UOI917604:UOK917637 UEM917604:UEO917637 TUQ917604:TUS917637 TKU917604:TKW917637 TAY917604:TBA917637 SRC917604:SRE917637 SHG917604:SHI917637 RXK917604:RXM917637 RNO917604:RNQ917637 RDS917604:RDU917637 QTW917604:QTY917637 QKA917604:QKC917637 QAE917604:QAG917637 PQI917604:PQK917637 PGM917604:PGO917637 OWQ917604:OWS917637 OMU917604:OMW917637 OCY917604:ODA917637 NTC917604:NTE917637 NJG917604:NJI917637 MZK917604:MZM917637 MPO917604:MPQ917637 MFS917604:MFU917637 LVW917604:LVY917637 LMA917604:LMC917637 LCE917604:LCG917637 KSI917604:KSK917637 KIM917604:KIO917637 JYQ917604:JYS917637 JOU917604:JOW917637 JEY917604:JFA917637 IVC917604:IVE917637 ILG917604:ILI917637 IBK917604:IBM917637 HRO917604:HRQ917637 HHS917604:HHU917637 GXW917604:GXY917637 GOA917604:GOC917637 GEE917604:GEG917637 FUI917604:FUK917637 FKM917604:FKO917637 FAQ917604:FAS917637 EQU917604:EQW917637 EGY917604:EHA917637 DXC917604:DXE917637 DNG917604:DNI917637 DDK917604:DDM917637 CTO917604:CTQ917637 CJS917604:CJU917637 BZW917604:BZY917637 BQA917604:BQC917637 BGE917604:BGG917637 AWI917604:AWK917637 AMM917604:AMO917637 ACQ917604:ACS917637 SU917604:SW917637 IY917604:JA917637 WVK852068:WVM852101 WLO852068:WLQ852101 WBS852068:WBU852101 VRW852068:VRY852101 VIA852068:VIC852101 UYE852068:UYG852101 UOI852068:UOK852101 UEM852068:UEO852101 TUQ852068:TUS852101 TKU852068:TKW852101 TAY852068:TBA852101 SRC852068:SRE852101 SHG852068:SHI852101 RXK852068:RXM852101 RNO852068:RNQ852101 RDS852068:RDU852101 QTW852068:QTY852101 QKA852068:QKC852101 QAE852068:QAG852101 PQI852068:PQK852101 PGM852068:PGO852101 OWQ852068:OWS852101 OMU852068:OMW852101 OCY852068:ODA852101 NTC852068:NTE852101 NJG852068:NJI852101 MZK852068:MZM852101 MPO852068:MPQ852101 MFS852068:MFU852101 LVW852068:LVY852101 LMA852068:LMC852101 LCE852068:LCG852101 KSI852068:KSK852101 KIM852068:KIO852101 JYQ852068:JYS852101 JOU852068:JOW852101 JEY852068:JFA852101 IVC852068:IVE852101 ILG852068:ILI852101 IBK852068:IBM852101 HRO852068:HRQ852101 HHS852068:HHU852101 GXW852068:GXY852101 GOA852068:GOC852101 GEE852068:GEG852101 FUI852068:FUK852101 FKM852068:FKO852101 FAQ852068:FAS852101 EQU852068:EQW852101 EGY852068:EHA852101 DXC852068:DXE852101 DNG852068:DNI852101 DDK852068:DDM852101 CTO852068:CTQ852101 CJS852068:CJU852101 BZW852068:BZY852101 BQA852068:BQC852101 BGE852068:BGG852101 AWI852068:AWK852101 AMM852068:AMO852101 ACQ852068:ACS852101 SU852068:SW852101 IY852068:JA852101 WVK786532:WVM786565 WLO786532:WLQ786565 WBS786532:WBU786565 VRW786532:VRY786565 VIA786532:VIC786565 UYE786532:UYG786565 UOI786532:UOK786565 UEM786532:UEO786565 TUQ786532:TUS786565 TKU786532:TKW786565 TAY786532:TBA786565 SRC786532:SRE786565 SHG786532:SHI786565 RXK786532:RXM786565 RNO786532:RNQ786565 RDS786532:RDU786565 QTW786532:QTY786565 QKA786532:QKC786565 QAE786532:QAG786565 PQI786532:PQK786565 PGM786532:PGO786565 OWQ786532:OWS786565 OMU786532:OMW786565 OCY786532:ODA786565 NTC786532:NTE786565 NJG786532:NJI786565 MZK786532:MZM786565 MPO786532:MPQ786565 MFS786532:MFU786565 LVW786532:LVY786565 LMA786532:LMC786565 LCE786532:LCG786565 KSI786532:KSK786565 KIM786532:KIO786565 JYQ786532:JYS786565 JOU786532:JOW786565 JEY786532:JFA786565 IVC786532:IVE786565 ILG786532:ILI786565 IBK786532:IBM786565 HRO786532:HRQ786565 HHS786532:HHU786565 GXW786532:GXY786565 GOA786532:GOC786565 GEE786532:GEG786565 FUI786532:FUK786565 FKM786532:FKO786565 FAQ786532:FAS786565 EQU786532:EQW786565 EGY786532:EHA786565 DXC786532:DXE786565 DNG786532:DNI786565 DDK786532:DDM786565 CTO786532:CTQ786565 CJS786532:CJU786565 BZW786532:BZY786565 BQA786532:BQC786565 BGE786532:BGG786565 AWI786532:AWK786565 AMM786532:AMO786565 ACQ786532:ACS786565 SU786532:SW786565 IY786532:JA786565 WVK720996:WVM721029 WLO720996:WLQ721029 WBS720996:WBU721029 VRW720996:VRY721029 VIA720996:VIC721029 UYE720996:UYG721029 UOI720996:UOK721029 UEM720996:UEO721029 TUQ720996:TUS721029 TKU720996:TKW721029 TAY720996:TBA721029 SRC720996:SRE721029 SHG720996:SHI721029 RXK720996:RXM721029 RNO720996:RNQ721029 RDS720996:RDU721029 QTW720996:QTY721029 QKA720996:QKC721029 QAE720996:QAG721029 PQI720996:PQK721029 PGM720996:PGO721029 OWQ720996:OWS721029 OMU720996:OMW721029 OCY720996:ODA721029 NTC720996:NTE721029 NJG720996:NJI721029 MZK720996:MZM721029 MPO720996:MPQ721029 MFS720996:MFU721029 LVW720996:LVY721029 LMA720996:LMC721029 LCE720996:LCG721029 KSI720996:KSK721029 KIM720996:KIO721029 JYQ720996:JYS721029 JOU720996:JOW721029 JEY720996:JFA721029 IVC720996:IVE721029 ILG720996:ILI721029 IBK720996:IBM721029 HRO720996:HRQ721029 HHS720996:HHU721029 GXW720996:GXY721029 GOA720996:GOC721029 GEE720996:GEG721029 FUI720996:FUK721029 FKM720996:FKO721029 FAQ720996:FAS721029 EQU720996:EQW721029 EGY720996:EHA721029 DXC720996:DXE721029 DNG720996:DNI721029 DDK720996:DDM721029 CTO720996:CTQ721029 CJS720996:CJU721029 BZW720996:BZY721029 BQA720996:BQC721029 BGE720996:BGG721029 AWI720996:AWK721029 AMM720996:AMO721029 ACQ720996:ACS721029 SU720996:SW721029 IY720996:JA721029 WVK655460:WVM655493 WLO655460:WLQ655493 WBS655460:WBU655493 VRW655460:VRY655493 VIA655460:VIC655493 UYE655460:UYG655493 UOI655460:UOK655493 UEM655460:UEO655493 TUQ655460:TUS655493 TKU655460:TKW655493 TAY655460:TBA655493 SRC655460:SRE655493 SHG655460:SHI655493 RXK655460:RXM655493 RNO655460:RNQ655493 RDS655460:RDU655493 QTW655460:QTY655493 QKA655460:QKC655493 QAE655460:QAG655493 PQI655460:PQK655493 PGM655460:PGO655493 OWQ655460:OWS655493 OMU655460:OMW655493 OCY655460:ODA655493 NTC655460:NTE655493 NJG655460:NJI655493 MZK655460:MZM655493 MPO655460:MPQ655493 MFS655460:MFU655493 LVW655460:LVY655493 LMA655460:LMC655493 LCE655460:LCG655493 KSI655460:KSK655493 KIM655460:KIO655493 JYQ655460:JYS655493 JOU655460:JOW655493 JEY655460:JFA655493 IVC655460:IVE655493 ILG655460:ILI655493 IBK655460:IBM655493 HRO655460:HRQ655493 HHS655460:HHU655493 GXW655460:GXY655493 GOA655460:GOC655493 GEE655460:GEG655493 FUI655460:FUK655493 FKM655460:FKO655493 FAQ655460:FAS655493 EQU655460:EQW655493 EGY655460:EHA655493 DXC655460:DXE655493 DNG655460:DNI655493 DDK655460:DDM655493 CTO655460:CTQ655493 CJS655460:CJU655493 BZW655460:BZY655493 BQA655460:BQC655493 BGE655460:BGG655493 AWI655460:AWK655493 AMM655460:AMO655493 ACQ655460:ACS655493 SU655460:SW655493 IY655460:JA655493 WVK589924:WVM589957 WLO589924:WLQ589957 WBS589924:WBU589957 VRW589924:VRY589957 VIA589924:VIC589957 UYE589924:UYG589957 UOI589924:UOK589957 UEM589924:UEO589957 TUQ589924:TUS589957 TKU589924:TKW589957 TAY589924:TBA589957 SRC589924:SRE589957 SHG589924:SHI589957 RXK589924:RXM589957 RNO589924:RNQ589957 RDS589924:RDU589957 QTW589924:QTY589957 QKA589924:QKC589957 QAE589924:QAG589957 PQI589924:PQK589957 PGM589924:PGO589957 OWQ589924:OWS589957 OMU589924:OMW589957 OCY589924:ODA589957 NTC589924:NTE589957 NJG589924:NJI589957 MZK589924:MZM589957 MPO589924:MPQ589957 MFS589924:MFU589957 LVW589924:LVY589957 LMA589924:LMC589957 LCE589924:LCG589957 KSI589924:KSK589957 KIM589924:KIO589957 JYQ589924:JYS589957 JOU589924:JOW589957 JEY589924:JFA589957 IVC589924:IVE589957 ILG589924:ILI589957 IBK589924:IBM589957 HRO589924:HRQ589957 HHS589924:HHU589957 GXW589924:GXY589957 GOA589924:GOC589957 GEE589924:GEG589957 FUI589924:FUK589957 FKM589924:FKO589957 FAQ589924:FAS589957 EQU589924:EQW589957 EGY589924:EHA589957 DXC589924:DXE589957 DNG589924:DNI589957 DDK589924:DDM589957 CTO589924:CTQ589957 CJS589924:CJU589957 BZW589924:BZY589957 BQA589924:BQC589957 BGE589924:BGG589957 AWI589924:AWK589957 AMM589924:AMO589957 ACQ589924:ACS589957 SU589924:SW589957 IY589924:JA589957 WVK524388:WVM524421 WLO524388:WLQ524421 WBS524388:WBU524421 VRW524388:VRY524421 VIA524388:VIC524421 UYE524388:UYG524421 UOI524388:UOK524421 UEM524388:UEO524421 TUQ524388:TUS524421 TKU524388:TKW524421 TAY524388:TBA524421 SRC524388:SRE524421 SHG524388:SHI524421 RXK524388:RXM524421 RNO524388:RNQ524421 RDS524388:RDU524421 QTW524388:QTY524421 QKA524388:QKC524421 QAE524388:QAG524421 PQI524388:PQK524421 PGM524388:PGO524421 OWQ524388:OWS524421 OMU524388:OMW524421 OCY524388:ODA524421 NTC524388:NTE524421 NJG524388:NJI524421 MZK524388:MZM524421 MPO524388:MPQ524421 MFS524388:MFU524421 LVW524388:LVY524421 LMA524388:LMC524421 LCE524388:LCG524421 KSI524388:KSK524421 KIM524388:KIO524421 JYQ524388:JYS524421 JOU524388:JOW524421 JEY524388:JFA524421 IVC524388:IVE524421 ILG524388:ILI524421 IBK524388:IBM524421 HRO524388:HRQ524421 HHS524388:HHU524421 GXW524388:GXY524421 GOA524388:GOC524421 GEE524388:GEG524421 FUI524388:FUK524421 FKM524388:FKO524421 FAQ524388:FAS524421 EQU524388:EQW524421 EGY524388:EHA524421 DXC524388:DXE524421 DNG524388:DNI524421 DDK524388:DDM524421 CTO524388:CTQ524421 CJS524388:CJU524421 BZW524388:BZY524421 BQA524388:BQC524421 BGE524388:BGG524421 AWI524388:AWK524421 AMM524388:AMO524421 ACQ524388:ACS524421 SU524388:SW524421 IY524388:JA524421 WVK458852:WVM458885 WLO458852:WLQ458885 WBS458852:WBU458885 VRW458852:VRY458885 VIA458852:VIC458885 UYE458852:UYG458885 UOI458852:UOK458885 UEM458852:UEO458885 TUQ458852:TUS458885 TKU458852:TKW458885 TAY458852:TBA458885 SRC458852:SRE458885 SHG458852:SHI458885 RXK458852:RXM458885 RNO458852:RNQ458885 RDS458852:RDU458885 QTW458852:QTY458885 QKA458852:QKC458885 QAE458852:QAG458885 PQI458852:PQK458885 PGM458852:PGO458885 OWQ458852:OWS458885 OMU458852:OMW458885 OCY458852:ODA458885 NTC458852:NTE458885 NJG458852:NJI458885 MZK458852:MZM458885 MPO458852:MPQ458885 MFS458852:MFU458885 LVW458852:LVY458885 LMA458852:LMC458885 LCE458852:LCG458885 KSI458852:KSK458885 KIM458852:KIO458885 JYQ458852:JYS458885 JOU458852:JOW458885 JEY458852:JFA458885 IVC458852:IVE458885 ILG458852:ILI458885 IBK458852:IBM458885 HRO458852:HRQ458885 HHS458852:HHU458885 GXW458852:GXY458885 GOA458852:GOC458885 GEE458852:GEG458885 FUI458852:FUK458885 FKM458852:FKO458885 FAQ458852:FAS458885 EQU458852:EQW458885 EGY458852:EHA458885 DXC458852:DXE458885 DNG458852:DNI458885 DDK458852:DDM458885 CTO458852:CTQ458885 CJS458852:CJU458885 BZW458852:BZY458885 BQA458852:BQC458885 BGE458852:BGG458885 AWI458852:AWK458885 AMM458852:AMO458885 ACQ458852:ACS458885 SU458852:SW458885 IY458852:JA458885 WVK393316:WVM393349 WLO393316:WLQ393349 WBS393316:WBU393349 VRW393316:VRY393349 VIA393316:VIC393349 UYE393316:UYG393349 UOI393316:UOK393349 UEM393316:UEO393349 TUQ393316:TUS393349 TKU393316:TKW393349 TAY393316:TBA393349 SRC393316:SRE393349 SHG393316:SHI393349 RXK393316:RXM393349 RNO393316:RNQ393349 RDS393316:RDU393349 QTW393316:QTY393349 QKA393316:QKC393349 QAE393316:QAG393349 PQI393316:PQK393349 PGM393316:PGO393349 OWQ393316:OWS393349 OMU393316:OMW393349 OCY393316:ODA393349 NTC393316:NTE393349 NJG393316:NJI393349 MZK393316:MZM393349 MPO393316:MPQ393349 MFS393316:MFU393349 LVW393316:LVY393349 LMA393316:LMC393349 LCE393316:LCG393349 KSI393316:KSK393349 KIM393316:KIO393349 JYQ393316:JYS393349 JOU393316:JOW393349 JEY393316:JFA393349 IVC393316:IVE393349 ILG393316:ILI393349 IBK393316:IBM393349 HRO393316:HRQ393349 HHS393316:HHU393349 GXW393316:GXY393349 GOA393316:GOC393349 GEE393316:GEG393349 FUI393316:FUK393349 FKM393316:FKO393349 FAQ393316:FAS393349 EQU393316:EQW393349 EGY393316:EHA393349 DXC393316:DXE393349 DNG393316:DNI393349 DDK393316:DDM393349 CTO393316:CTQ393349 CJS393316:CJU393349 BZW393316:BZY393349 BQA393316:BQC393349 BGE393316:BGG393349 AWI393316:AWK393349 AMM393316:AMO393349 ACQ393316:ACS393349 SU393316:SW393349 IY393316:JA393349 WVK327780:WVM327813 WLO327780:WLQ327813 WBS327780:WBU327813 VRW327780:VRY327813 VIA327780:VIC327813 UYE327780:UYG327813 UOI327780:UOK327813 UEM327780:UEO327813 TUQ327780:TUS327813 TKU327780:TKW327813 TAY327780:TBA327813 SRC327780:SRE327813 SHG327780:SHI327813 RXK327780:RXM327813 RNO327780:RNQ327813 RDS327780:RDU327813 QTW327780:QTY327813 QKA327780:QKC327813 QAE327780:QAG327813 PQI327780:PQK327813 PGM327780:PGO327813 OWQ327780:OWS327813 OMU327780:OMW327813 OCY327780:ODA327813 NTC327780:NTE327813 NJG327780:NJI327813 MZK327780:MZM327813 MPO327780:MPQ327813 MFS327780:MFU327813 LVW327780:LVY327813 LMA327780:LMC327813 LCE327780:LCG327813 KSI327780:KSK327813 KIM327780:KIO327813 JYQ327780:JYS327813 JOU327780:JOW327813 JEY327780:JFA327813 IVC327780:IVE327813 ILG327780:ILI327813 IBK327780:IBM327813 HRO327780:HRQ327813 HHS327780:HHU327813 GXW327780:GXY327813 GOA327780:GOC327813 GEE327780:GEG327813 FUI327780:FUK327813 FKM327780:FKO327813 FAQ327780:FAS327813 EQU327780:EQW327813 EGY327780:EHA327813 DXC327780:DXE327813 DNG327780:DNI327813 DDK327780:DDM327813 CTO327780:CTQ327813 CJS327780:CJU327813 BZW327780:BZY327813 BQA327780:BQC327813 BGE327780:BGG327813 AWI327780:AWK327813 AMM327780:AMO327813 ACQ327780:ACS327813 SU327780:SW327813 IY327780:JA327813 WVK262244:WVM262277 WLO262244:WLQ262277 WBS262244:WBU262277 VRW262244:VRY262277 VIA262244:VIC262277 UYE262244:UYG262277 UOI262244:UOK262277 UEM262244:UEO262277 TUQ262244:TUS262277 TKU262244:TKW262277 TAY262244:TBA262277 SRC262244:SRE262277 SHG262244:SHI262277 RXK262244:RXM262277 RNO262244:RNQ262277 RDS262244:RDU262277 QTW262244:QTY262277 QKA262244:QKC262277 QAE262244:QAG262277 PQI262244:PQK262277 PGM262244:PGO262277 OWQ262244:OWS262277 OMU262244:OMW262277 OCY262244:ODA262277 NTC262244:NTE262277 NJG262244:NJI262277 MZK262244:MZM262277 MPO262244:MPQ262277 MFS262244:MFU262277 LVW262244:LVY262277 LMA262244:LMC262277 LCE262244:LCG262277 KSI262244:KSK262277 KIM262244:KIO262277 JYQ262244:JYS262277 JOU262244:JOW262277 JEY262244:JFA262277 IVC262244:IVE262277 ILG262244:ILI262277 IBK262244:IBM262277 HRO262244:HRQ262277 HHS262244:HHU262277 GXW262244:GXY262277 GOA262244:GOC262277 GEE262244:GEG262277 FUI262244:FUK262277 FKM262244:FKO262277 FAQ262244:FAS262277 EQU262244:EQW262277 EGY262244:EHA262277 DXC262244:DXE262277 DNG262244:DNI262277 DDK262244:DDM262277 CTO262244:CTQ262277 CJS262244:CJU262277 BZW262244:BZY262277 BQA262244:BQC262277 BGE262244:BGG262277 AWI262244:AWK262277 AMM262244:AMO262277 ACQ262244:ACS262277 SU262244:SW262277 IY262244:JA262277 WVK196708:WVM196741 WLO196708:WLQ196741 WBS196708:WBU196741 VRW196708:VRY196741 VIA196708:VIC196741 UYE196708:UYG196741 UOI196708:UOK196741 UEM196708:UEO196741 TUQ196708:TUS196741 TKU196708:TKW196741 TAY196708:TBA196741 SRC196708:SRE196741 SHG196708:SHI196741 RXK196708:RXM196741 RNO196708:RNQ196741 RDS196708:RDU196741 QTW196708:QTY196741 QKA196708:QKC196741 QAE196708:QAG196741 PQI196708:PQK196741 PGM196708:PGO196741 OWQ196708:OWS196741 OMU196708:OMW196741 OCY196708:ODA196741 NTC196708:NTE196741 NJG196708:NJI196741 MZK196708:MZM196741 MPO196708:MPQ196741 MFS196708:MFU196741 LVW196708:LVY196741 LMA196708:LMC196741 LCE196708:LCG196741 KSI196708:KSK196741 KIM196708:KIO196741 JYQ196708:JYS196741 JOU196708:JOW196741 JEY196708:JFA196741 IVC196708:IVE196741 ILG196708:ILI196741 IBK196708:IBM196741 HRO196708:HRQ196741 HHS196708:HHU196741 GXW196708:GXY196741 GOA196708:GOC196741 GEE196708:GEG196741 FUI196708:FUK196741 FKM196708:FKO196741 FAQ196708:FAS196741 EQU196708:EQW196741 EGY196708:EHA196741 DXC196708:DXE196741 DNG196708:DNI196741 DDK196708:DDM196741 CTO196708:CTQ196741 CJS196708:CJU196741 BZW196708:BZY196741 BQA196708:BQC196741 BGE196708:BGG196741 AWI196708:AWK196741 AMM196708:AMO196741 ACQ196708:ACS196741 SU196708:SW196741 IY196708:JA196741 WVK131172:WVM131205 WLO131172:WLQ131205 WBS131172:WBU131205 VRW131172:VRY131205 VIA131172:VIC131205 UYE131172:UYG131205 UOI131172:UOK131205 UEM131172:UEO131205 TUQ131172:TUS131205 TKU131172:TKW131205 TAY131172:TBA131205 SRC131172:SRE131205 SHG131172:SHI131205 RXK131172:RXM131205 RNO131172:RNQ131205 RDS131172:RDU131205 QTW131172:QTY131205 QKA131172:QKC131205 QAE131172:QAG131205 PQI131172:PQK131205 PGM131172:PGO131205 OWQ131172:OWS131205 OMU131172:OMW131205 OCY131172:ODA131205 NTC131172:NTE131205 NJG131172:NJI131205 MZK131172:MZM131205 MPO131172:MPQ131205 MFS131172:MFU131205 LVW131172:LVY131205 LMA131172:LMC131205 LCE131172:LCG131205 KSI131172:KSK131205 KIM131172:KIO131205 JYQ131172:JYS131205 JOU131172:JOW131205 JEY131172:JFA131205 IVC131172:IVE131205 ILG131172:ILI131205 IBK131172:IBM131205 HRO131172:HRQ131205 HHS131172:HHU131205 GXW131172:GXY131205 GOA131172:GOC131205 GEE131172:GEG131205 FUI131172:FUK131205 FKM131172:FKO131205 FAQ131172:FAS131205 EQU131172:EQW131205 EGY131172:EHA131205 DXC131172:DXE131205 DNG131172:DNI131205 DDK131172:DDM131205 CTO131172:CTQ131205 CJS131172:CJU131205 BZW131172:BZY131205 BQA131172:BQC131205 BGE131172:BGG131205 AWI131172:AWK131205 AMM131172:AMO131205 ACQ131172:ACS131205 SU131172:SW131205 IY131172:JA131205 WVK65636:WVM65669 WLO65636:WLQ65669 WBS65636:WBU65669 VRW65636:VRY65669 VIA65636:VIC65669 UYE65636:UYG65669 UOI65636:UOK65669 UEM65636:UEO65669 TUQ65636:TUS65669 TKU65636:TKW65669 TAY65636:TBA65669 SRC65636:SRE65669 SHG65636:SHI65669 RXK65636:RXM65669 RNO65636:RNQ65669 RDS65636:RDU65669 QTW65636:QTY65669 QKA65636:QKC65669 QAE65636:QAG65669 PQI65636:PQK65669 PGM65636:PGO65669 OWQ65636:OWS65669 OMU65636:OMW65669 OCY65636:ODA65669 NTC65636:NTE65669 NJG65636:NJI65669 MZK65636:MZM65669 MPO65636:MPQ65669 MFS65636:MFU65669 LVW65636:LVY65669 LMA65636:LMC65669 LCE65636:LCG65669 KSI65636:KSK65669 KIM65636:KIO65669 JYQ65636:JYS65669 JOU65636:JOW65669 JEY65636:JFA65669 IVC65636:IVE65669 ILG65636:ILI65669 IBK65636:IBM65669 HRO65636:HRQ65669 HHS65636:HHU65669 GXW65636:GXY65669 GOA65636:GOC65669 GEE65636:GEG65669 FUI65636:FUK65669 FKM65636:FKO65669 FAQ65636:FAS65669 EQU65636:EQW65669 EGY65636:EHA65669 DXC65636:DXE65669 DNG65636:DNI65669 DDK65636:DDM65669 CTO65636:CTQ65669 CJS65636:CJU65669 BZW65636:BZY65669 BQA65636:BQC65669 BGE65636:BGG65669 AWI65636:AWK65669 AMM65636:AMO65669 ACQ65636:ACS65669 SU65636:SW65669 IY65636:JA65669 IY3:JA133 WVF3:WVI133 WLJ3:WLM133 WBN3:WBQ133 VRR3:VRU133 VHV3:VHY133 UXZ3:UYC133 UOD3:UOG133 UEH3:UEK133 TUL3:TUO133 TKP3:TKS133 TAT3:TAW133 SQX3:SRA133 SHB3:SHE133 RXF3:RXI133 RNJ3:RNM133 RDN3:RDQ133 QTR3:QTU133 QJV3:QJY133 PZZ3:QAC133 PQD3:PQG133 PGH3:PGK133 OWL3:OWO133 OMP3:OMS133 OCT3:OCW133 NSX3:NTA133 NJB3:NJE133 MZF3:MZI133 MPJ3:MPM133 MFN3:MFQ133 LVR3:LVU133 LLV3:LLY133 LBZ3:LCC133 KSD3:KSG133 KIH3:KIK133 JYL3:JYO133 JOP3:JOS133 JET3:JEW133 IUX3:IVA133 ILB3:ILE133 IBF3:IBI133 HRJ3:HRM133 HHN3:HHQ133 GXR3:GXU133 GNV3:GNY133 GDZ3:GEC133 FUD3:FUG133 FKH3:FKK133 FAL3:FAO133 EQP3:EQS133 EGT3:EGW133 DWX3:DXA133 DNB3:DNE133 DDF3:DDI133 CTJ3:CTM133 CJN3:CJQ133 BZR3:BZU133 BPV3:BPY133 BFZ3:BGC133 AWD3:AWG133 AMH3:AMK133 ACL3:ACO133 SP3:SS133 IT3:IW133 WVK3:WVM133 WLO3:WLQ133 WBS3:WBU133 VRW3:VRY133 VIA3:VIC133 UYE3:UYG133 UOI3:UOK133 UEM3:UEO133 TUQ3:TUS133 TKU3:TKW133 TAY3:TBA133 SRC3:SRE133 SHG3:SHI133 RXK3:RXM133 RNO3:RNQ133 RDS3:RDU133 QTW3:QTY133 QKA3:QKC133 QAE3:QAG133 PQI3:PQK133 PGM3:PGO133 OWQ3:OWS133 OMU3:OMW133 OCY3:ODA133 NTC3:NTE133 NJG3:NJI133 MZK3:MZM133 MPO3:MPQ133 MFS3:MFU133 LVW3:LVY133 LMA3:LMC133 LCE3:LCG133 KSI3:KSK133 KIM3:KIO133 JYQ3:JYS133 JOU3:JOW133 JEY3:JFA133 IVC3:IVE133 ILG3:ILI133 IBK3:IBM133 HRO3:HRQ133 HHS3:HHU133 GXW3:GXY133 GOA3:GOC133 GEE3:GEG133 FUI3:FUK133 FKM3:FKO133 FAQ3:FAS133 EQU3:EQW133 EGY3:EHA133 DXC3:DXE133 DNG3:DNI133 DDK3:DDM133 CTO3:CTQ133 CJS3:CJU133 BZW3:BZY133 BQA3:BQC133 BGE3:BGG133 AWI3:AWK133 AMM3:AMO133 ACQ3:ACS133 SU3:SW133">
      <formula1>0</formula1>
      <formula2>10000000000</formula2>
    </dataValidation>
    <dataValidation allowBlank="1" showInputMessage="1" showErrorMessage="1" prompt="Resultado de la suma de sueldo grupal anual mas prestaciones de las plazas." sqref="WVO983140:WVO983173 WLS983140:WLS983173 WBW983140:WBW983173 VSA983140:VSA983173 VIE983140:VIE983173 UYI983140:UYI983173 UOM983140:UOM983173 UEQ983140:UEQ983173 TUU983140:TUU983173 TKY983140:TKY983173 TBC983140:TBC983173 SRG983140:SRG983173 SHK983140:SHK983173 RXO983140:RXO983173 RNS983140:RNS983173 RDW983140:RDW983173 QUA983140:QUA983173 QKE983140:QKE983173 QAI983140:QAI983173 PQM983140:PQM983173 PGQ983140:PGQ983173 OWU983140:OWU983173 OMY983140:OMY983173 ODC983140:ODC983173 NTG983140:NTG983173 NJK983140:NJK983173 MZO983140:MZO983173 MPS983140:MPS983173 MFW983140:MFW983173 LWA983140:LWA983173 LME983140:LME983173 LCI983140:LCI983173 KSM983140:KSM983173 KIQ983140:KIQ983173 JYU983140:JYU983173 JOY983140:JOY983173 JFC983140:JFC983173 IVG983140:IVG983173 ILK983140:ILK983173 IBO983140:IBO983173 HRS983140:HRS983173 HHW983140:HHW983173 GYA983140:GYA983173 GOE983140:GOE983173 GEI983140:GEI983173 FUM983140:FUM983173 FKQ983140:FKQ983173 FAU983140:FAU983173 EQY983140:EQY983173 EHC983140:EHC983173 DXG983140:DXG983173 DNK983140:DNK983173 DDO983140:DDO983173 CTS983140:CTS983173 CJW983140:CJW983173 CAA983140:CAA983173 BQE983140:BQE983173 BGI983140:BGI983173 AWM983140:AWM983173 AMQ983140:AMQ983173 ACU983140:ACU983173 SY983140:SY983173 JC983140:JC983173 WVO917604:WVO917637 WLS917604:WLS917637 WBW917604:WBW917637 VSA917604:VSA917637 VIE917604:VIE917637 UYI917604:UYI917637 UOM917604:UOM917637 UEQ917604:UEQ917637 TUU917604:TUU917637 TKY917604:TKY917637 TBC917604:TBC917637 SRG917604:SRG917637 SHK917604:SHK917637 RXO917604:RXO917637 RNS917604:RNS917637 RDW917604:RDW917637 QUA917604:QUA917637 QKE917604:QKE917637 QAI917604:QAI917637 PQM917604:PQM917637 PGQ917604:PGQ917637 OWU917604:OWU917637 OMY917604:OMY917637 ODC917604:ODC917637 NTG917604:NTG917637 NJK917604:NJK917637 MZO917604:MZO917637 MPS917604:MPS917637 MFW917604:MFW917637 LWA917604:LWA917637 LME917604:LME917637 LCI917604:LCI917637 KSM917604:KSM917637 KIQ917604:KIQ917637 JYU917604:JYU917637 JOY917604:JOY917637 JFC917604:JFC917637 IVG917604:IVG917637 ILK917604:ILK917637 IBO917604:IBO917637 HRS917604:HRS917637 HHW917604:HHW917637 GYA917604:GYA917637 GOE917604:GOE917637 GEI917604:GEI917637 FUM917604:FUM917637 FKQ917604:FKQ917637 FAU917604:FAU917637 EQY917604:EQY917637 EHC917604:EHC917637 DXG917604:DXG917637 DNK917604:DNK917637 DDO917604:DDO917637 CTS917604:CTS917637 CJW917604:CJW917637 CAA917604:CAA917637 BQE917604:BQE917637 BGI917604:BGI917637 AWM917604:AWM917637 AMQ917604:AMQ917637 ACU917604:ACU917637 SY917604:SY917637 JC917604:JC917637 WVO852068:WVO852101 WLS852068:WLS852101 WBW852068:WBW852101 VSA852068:VSA852101 VIE852068:VIE852101 UYI852068:UYI852101 UOM852068:UOM852101 UEQ852068:UEQ852101 TUU852068:TUU852101 TKY852068:TKY852101 TBC852068:TBC852101 SRG852068:SRG852101 SHK852068:SHK852101 RXO852068:RXO852101 RNS852068:RNS852101 RDW852068:RDW852101 QUA852068:QUA852101 QKE852068:QKE852101 QAI852068:QAI852101 PQM852068:PQM852101 PGQ852068:PGQ852101 OWU852068:OWU852101 OMY852068:OMY852101 ODC852068:ODC852101 NTG852068:NTG852101 NJK852068:NJK852101 MZO852068:MZO852101 MPS852068:MPS852101 MFW852068:MFW852101 LWA852068:LWA852101 LME852068:LME852101 LCI852068:LCI852101 KSM852068:KSM852101 KIQ852068:KIQ852101 JYU852068:JYU852101 JOY852068:JOY852101 JFC852068:JFC852101 IVG852068:IVG852101 ILK852068:ILK852101 IBO852068:IBO852101 HRS852068:HRS852101 HHW852068:HHW852101 GYA852068:GYA852101 GOE852068:GOE852101 GEI852068:GEI852101 FUM852068:FUM852101 FKQ852068:FKQ852101 FAU852068:FAU852101 EQY852068:EQY852101 EHC852068:EHC852101 DXG852068:DXG852101 DNK852068:DNK852101 DDO852068:DDO852101 CTS852068:CTS852101 CJW852068:CJW852101 CAA852068:CAA852101 BQE852068:BQE852101 BGI852068:BGI852101 AWM852068:AWM852101 AMQ852068:AMQ852101 ACU852068:ACU852101 SY852068:SY852101 JC852068:JC852101 WVO786532:WVO786565 WLS786532:WLS786565 WBW786532:WBW786565 VSA786532:VSA786565 VIE786532:VIE786565 UYI786532:UYI786565 UOM786532:UOM786565 UEQ786532:UEQ786565 TUU786532:TUU786565 TKY786532:TKY786565 TBC786532:TBC786565 SRG786532:SRG786565 SHK786532:SHK786565 RXO786532:RXO786565 RNS786532:RNS786565 RDW786532:RDW786565 QUA786532:QUA786565 QKE786532:QKE786565 QAI786532:QAI786565 PQM786532:PQM786565 PGQ786532:PGQ786565 OWU786532:OWU786565 OMY786532:OMY786565 ODC786532:ODC786565 NTG786532:NTG786565 NJK786532:NJK786565 MZO786532:MZO786565 MPS786532:MPS786565 MFW786532:MFW786565 LWA786532:LWA786565 LME786532:LME786565 LCI786532:LCI786565 KSM786532:KSM786565 KIQ786532:KIQ786565 JYU786532:JYU786565 JOY786532:JOY786565 JFC786532:JFC786565 IVG786532:IVG786565 ILK786532:ILK786565 IBO786532:IBO786565 HRS786532:HRS786565 HHW786532:HHW786565 GYA786532:GYA786565 GOE786532:GOE786565 GEI786532:GEI786565 FUM786532:FUM786565 FKQ786532:FKQ786565 FAU786532:FAU786565 EQY786532:EQY786565 EHC786532:EHC786565 DXG786532:DXG786565 DNK786532:DNK786565 DDO786532:DDO786565 CTS786532:CTS786565 CJW786532:CJW786565 CAA786532:CAA786565 BQE786532:BQE786565 BGI786532:BGI786565 AWM786532:AWM786565 AMQ786532:AMQ786565 ACU786532:ACU786565 SY786532:SY786565 JC786532:JC786565 WVO720996:WVO721029 WLS720996:WLS721029 WBW720996:WBW721029 VSA720996:VSA721029 VIE720996:VIE721029 UYI720996:UYI721029 UOM720996:UOM721029 UEQ720996:UEQ721029 TUU720996:TUU721029 TKY720996:TKY721029 TBC720996:TBC721029 SRG720996:SRG721029 SHK720996:SHK721029 RXO720996:RXO721029 RNS720996:RNS721029 RDW720996:RDW721029 QUA720996:QUA721029 QKE720996:QKE721029 QAI720996:QAI721029 PQM720996:PQM721029 PGQ720996:PGQ721029 OWU720996:OWU721029 OMY720996:OMY721029 ODC720996:ODC721029 NTG720996:NTG721029 NJK720996:NJK721029 MZO720996:MZO721029 MPS720996:MPS721029 MFW720996:MFW721029 LWA720996:LWA721029 LME720996:LME721029 LCI720996:LCI721029 KSM720996:KSM721029 KIQ720996:KIQ721029 JYU720996:JYU721029 JOY720996:JOY721029 JFC720996:JFC721029 IVG720996:IVG721029 ILK720996:ILK721029 IBO720996:IBO721029 HRS720996:HRS721029 HHW720996:HHW721029 GYA720996:GYA721029 GOE720996:GOE721029 GEI720996:GEI721029 FUM720996:FUM721029 FKQ720996:FKQ721029 FAU720996:FAU721029 EQY720996:EQY721029 EHC720996:EHC721029 DXG720996:DXG721029 DNK720996:DNK721029 DDO720996:DDO721029 CTS720996:CTS721029 CJW720996:CJW721029 CAA720996:CAA721029 BQE720996:BQE721029 BGI720996:BGI721029 AWM720996:AWM721029 AMQ720996:AMQ721029 ACU720996:ACU721029 SY720996:SY721029 JC720996:JC721029 WVO655460:WVO655493 WLS655460:WLS655493 WBW655460:WBW655493 VSA655460:VSA655493 VIE655460:VIE655493 UYI655460:UYI655493 UOM655460:UOM655493 UEQ655460:UEQ655493 TUU655460:TUU655493 TKY655460:TKY655493 TBC655460:TBC655493 SRG655460:SRG655493 SHK655460:SHK655493 RXO655460:RXO655493 RNS655460:RNS655493 RDW655460:RDW655493 QUA655460:QUA655493 QKE655460:QKE655493 QAI655460:QAI655493 PQM655460:PQM655493 PGQ655460:PGQ655493 OWU655460:OWU655493 OMY655460:OMY655493 ODC655460:ODC655493 NTG655460:NTG655493 NJK655460:NJK655493 MZO655460:MZO655493 MPS655460:MPS655493 MFW655460:MFW655493 LWA655460:LWA655493 LME655460:LME655493 LCI655460:LCI655493 KSM655460:KSM655493 KIQ655460:KIQ655493 JYU655460:JYU655493 JOY655460:JOY655493 JFC655460:JFC655493 IVG655460:IVG655493 ILK655460:ILK655493 IBO655460:IBO655493 HRS655460:HRS655493 HHW655460:HHW655493 GYA655460:GYA655493 GOE655460:GOE655493 GEI655460:GEI655493 FUM655460:FUM655493 FKQ655460:FKQ655493 FAU655460:FAU655493 EQY655460:EQY655493 EHC655460:EHC655493 DXG655460:DXG655493 DNK655460:DNK655493 DDO655460:DDO655493 CTS655460:CTS655493 CJW655460:CJW655493 CAA655460:CAA655493 BQE655460:BQE655493 BGI655460:BGI655493 AWM655460:AWM655493 AMQ655460:AMQ655493 ACU655460:ACU655493 SY655460:SY655493 JC655460:JC655493 WVO589924:WVO589957 WLS589924:WLS589957 WBW589924:WBW589957 VSA589924:VSA589957 VIE589924:VIE589957 UYI589924:UYI589957 UOM589924:UOM589957 UEQ589924:UEQ589957 TUU589924:TUU589957 TKY589924:TKY589957 TBC589924:TBC589957 SRG589924:SRG589957 SHK589924:SHK589957 RXO589924:RXO589957 RNS589924:RNS589957 RDW589924:RDW589957 QUA589924:QUA589957 QKE589924:QKE589957 QAI589924:QAI589957 PQM589924:PQM589957 PGQ589924:PGQ589957 OWU589924:OWU589957 OMY589924:OMY589957 ODC589924:ODC589957 NTG589924:NTG589957 NJK589924:NJK589957 MZO589924:MZO589957 MPS589924:MPS589957 MFW589924:MFW589957 LWA589924:LWA589957 LME589924:LME589957 LCI589924:LCI589957 KSM589924:KSM589957 KIQ589924:KIQ589957 JYU589924:JYU589957 JOY589924:JOY589957 JFC589924:JFC589957 IVG589924:IVG589957 ILK589924:ILK589957 IBO589924:IBO589957 HRS589924:HRS589957 HHW589924:HHW589957 GYA589924:GYA589957 GOE589924:GOE589957 GEI589924:GEI589957 FUM589924:FUM589957 FKQ589924:FKQ589957 FAU589924:FAU589957 EQY589924:EQY589957 EHC589924:EHC589957 DXG589924:DXG589957 DNK589924:DNK589957 DDO589924:DDO589957 CTS589924:CTS589957 CJW589924:CJW589957 CAA589924:CAA589957 BQE589924:BQE589957 BGI589924:BGI589957 AWM589924:AWM589957 AMQ589924:AMQ589957 ACU589924:ACU589957 SY589924:SY589957 JC589924:JC589957 WVO524388:WVO524421 WLS524388:WLS524421 WBW524388:WBW524421 VSA524388:VSA524421 VIE524388:VIE524421 UYI524388:UYI524421 UOM524388:UOM524421 UEQ524388:UEQ524421 TUU524388:TUU524421 TKY524388:TKY524421 TBC524388:TBC524421 SRG524388:SRG524421 SHK524388:SHK524421 RXO524388:RXO524421 RNS524388:RNS524421 RDW524388:RDW524421 QUA524388:QUA524421 QKE524388:QKE524421 QAI524388:QAI524421 PQM524388:PQM524421 PGQ524388:PGQ524421 OWU524388:OWU524421 OMY524388:OMY524421 ODC524388:ODC524421 NTG524388:NTG524421 NJK524388:NJK524421 MZO524388:MZO524421 MPS524388:MPS524421 MFW524388:MFW524421 LWA524388:LWA524421 LME524388:LME524421 LCI524388:LCI524421 KSM524388:KSM524421 KIQ524388:KIQ524421 JYU524388:JYU524421 JOY524388:JOY524421 JFC524388:JFC524421 IVG524388:IVG524421 ILK524388:ILK524421 IBO524388:IBO524421 HRS524388:HRS524421 HHW524388:HHW524421 GYA524388:GYA524421 GOE524388:GOE524421 GEI524388:GEI524421 FUM524388:FUM524421 FKQ524388:FKQ524421 FAU524388:FAU524421 EQY524388:EQY524421 EHC524388:EHC524421 DXG524388:DXG524421 DNK524388:DNK524421 DDO524388:DDO524421 CTS524388:CTS524421 CJW524388:CJW524421 CAA524388:CAA524421 BQE524388:BQE524421 BGI524388:BGI524421 AWM524388:AWM524421 AMQ524388:AMQ524421 ACU524388:ACU524421 SY524388:SY524421 JC524388:JC524421 WVO458852:WVO458885 WLS458852:WLS458885 WBW458852:WBW458885 VSA458852:VSA458885 VIE458852:VIE458885 UYI458852:UYI458885 UOM458852:UOM458885 UEQ458852:UEQ458885 TUU458852:TUU458885 TKY458852:TKY458885 TBC458852:TBC458885 SRG458852:SRG458885 SHK458852:SHK458885 RXO458852:RXO458885 RNS458852:RNS458885 RDW458852:RDW458885 QUA458852:QUA458885 QKE458852:QKE458885 QAI458852:QAI458885 PQM458852:PQM458885 PGQ458852:PGQ458885 OWU458852:OWU458885 OMY458852:OMY458885 ODC458852:ODC458885 NTG458852:NTG458885 NJK458852:NJK458885 MZO458852:MZO458885 MPS458852:MPS458885 MFW458852:MFW458885 LWA458852:LWA458885 LME458852:LME458885 LCI458852:LCI458885 KSM458852:KSM458885 KIQ458852:KIQ458885 JYU458852:JYU458885 JOY458852:JOY458885 JFC458852:JFC458885 IVG458852:IVG458885 ILK458852:ILK458885 IBO458852:IBO458885 HRS458852:HRS458885 HHW458852:HHW458885 GYA458852:GYA458885 GOE458852:GOE458885 GEI458852:GEI458885 FUM458852:FUM458885 FKQ458852:FKQ458885 FAU458852:FAU458885 EQY458852:EQY458885 EHC458852:EHC458885 DXG458852:DXG458885 DNK458852:DNK458885 DDO458852:DDO458885 CTS458852:CTS458885 CJW458852:CJW458885 CAA458852:CAA458885 BQE458852:BQE458885 BGI458852:BGI458885 AWM458852:AWM458885 AMQ458852:AMQ458885 ACU458852:ACU458885 SY458852:SY458885 JC458852:JC458885 WVO393316:WVO393349 WLS393316:WLS393349 WBW393316:WBW393349 VSA393316:VSA393349 VIE393316:VIE393349 UYI393316:UYI393349 UOM393316:UOM393349 UEQ393316:UEQ393349 TUU393316:TUU393349 TKY393316:TKY393349 TBC393316:TBC393349 SRG393316:SRG393349 SHK393316:SHK393349 RXO393316:RXO393349 RNS393316:RNS393349 RDW393316:RDW393349 QUA393316:QUA393349 QKE393316:QKE393349 QAI393316:QAI393349 PQM393316:PQM393349 PGQ393316:PGQ393349 OWU393316:OWU393349 OMY393316:OMY393349 ODC393316:ODC393349 NTG393316:NTG393349 NJK393316:NJK393349 MZO393316:MZO393349 MPS393316:MPS393349 MFW393316:MFW393349 LWA393316:LWA393349 LME393316:LME393349 LCI393316:LCI393349 KSM393316:KSM393349 KIQ393316:KIQ393349 JYU393316:JYU393349 JOY393316:JOY393349 JFC393316:JFC393349 IVG393316:IVG393349 ILK393316:ILK393349 IBO393316:IBO393349 HRS393316:HRS393349 HHW393316:HHW393349 GYA393316:GYA393349 GOE393316:GOE393349 GEI393316:GEI393349 FUM393316:FUM393349 FKQ393316:FKQ393349 FAU393316:FAU393349 EQY393316:EQY393349 EHC393316:EHC393349 DXG393316:DXG393349 DNK393316:DNK393349 DDO393316:DDO393349 CTS393316:CTS393349 CJW393316:CJW393349 CAA393316:CAA393349 BQE393316:BQE393349 BGI393316:BGI393349 AWM393316:AWM393349 AMQ393316:AMQ393349 ACU393316:ACU393349 SY393316:SY393349 JC393316:JC393349 WVO327780:WVO327813 WLS327780:WLS327813 WBW327780:WBW327813 VSA327780:VSA327813 VIE327780:VIE327813 UYI327780:UYI327813 UOM327780:UOM327813 UEQ327780:UEQ327813 TUU327780:TUU327813 TKY327780:TKY327813 TBC327780:TBC327813 SRG327780:SRG327813 SHK327780:SHK327813 RXO327780:RXO327813 RNS327780:RNS327813 RDW327780:RDW327813 QUA327780:QUA327813 QKE327780:QKE327813 QAI327780:QAI327813 PQM327780:PQM327813 PGQ327780:PGQ327813 OWU327780:OWU327813 OMY327780:OMY327813 ODC327780:ODC327813 NTG327780:NTG327813 NJK327780:NJK327813 MZO327780:MZO327813 MPS327780:MPS327813 MFW327780:MFW327813 LWA327780:LWA327813 LME327780:LME327813 LCI327780:LCI327813 KSM327780:KSM327813 KIQ327780:KIQ327813 JYU327780:JYU327813 JOY327780:JOY327813 JFC327780:JFC327813 IVG327780:IVG327813 ILK327780:ILK327813 IBO327780:IBO327813 HRS327780:HRS327813 HHW327780:HHW327813 GYA327780:GYA327813 GOE327780:GOE327813 GEI327780:GEI327813 FUM327780:FUM327813 FKQ327780:FKQ327813 FAU327780:FAU327813 EQY327780:EQY327813 EHC327780:EHC327813 DXG327780:DXG327813 DNK327780:DNK327813 DDO327780:DDO327813 CTS327780:CTS327813 CJW327780:CJW327813 CAA327780:CAA327813 BQE327780:BQE327813 BGI327780:BGI327813 AWM327780:AWM327813 AMQ327780:AMQ327813 ACU327780:ACU327813 SY327780:SY327813 JC327780:JC327813 WVO262244:WVO262277 WLS262244:WLS262277 WBW262244:WBW262277 VSA262244:VSA262277 VIE262244:VIE262277 UYI262244:UYI262277 UOM262244:UOM262277 UEQ262244:UEQ262277 TUU262244:TUU262277 TKY262244:TKY262277 TBC262244:TBC262277 SRG262244:SRG262277 SHK262244:SHK262277 RXO262244:RXO262277 RNS262244:RNS262277 RDW262244:RDW262277 QUA262244:QUA262277 QKE262244:QKE262277 QAI262244:QAI262277 PQM262244:PQM262277 PGQ262244:PGQ262277 OWU262244:OWU262277 OMY262244:OMY262277 ODC262244:ODC262277 NTG262244:NTG262277 NJK262244:NJK262277 MZO262244:MZO262277 MPS262244:MPS262277 MFW262244:MFW262277 LWA262244:LWA262277 LME262244:LME262277 LCI262244:LCI262277 KSM262244:KSM262277 KIQ262244:KIQ262277 JYU262244:JYU262277 JOY262244:JOY262277 JFC262244:JFC262277 IVG262244:IVG262277 ILK262244:ILK262277 IBO262244:IBO262277 HRS262244:HRS262277 HHW262244:HHW262277 GYA262244:GYA262277 GOE262244:GOE262277 GEI262244:GEI262277 FUM262244:FUM262277 FKQ262244:FKQ262277 FAU262244:FAU262277 EQY262244:EQY262277 EHC262244:EHC262277 DXG262244:DXG262277 DNK262244:DNK262277 DDO262244:DDO262277 CTS262244:CTS262277 CJW262244:CJW262277 CAA262244:CAA262277 BQE262244:BQE262277 BGI262244:BGI262277 AWM262244:AWM262277 AMQ262244:AMQ262277 ACU262244:ACU262277 SY262244:SY262277 JC262244:JC262277 WVO196708:WVO196741 WLS196708:WLS196741 WBW196708:WBW196741 VSA196708:VSA196741 VIE196708:VIE196741 UYI196708:UYI196741 UOM196708:UOM196741 UEQ196708:UEQ196741 TUU196708:TUU196741 TKY196708:TKY196741 TBC196708:TBC196741 SRG196708:SRG196741 SHK196708:SHK196741 RXO196708:RXO196741 RNS196708:RNS196741 RDW196708:RDW196741 QUA196708:QUA196741 QKE196708:QKE196741 QAI196708:QAI196741 PQM196708:PQM196741 PGQ196708:PGQ196741 OWU196708:OWU196741 OMY196708:OMY196741 ODC196708:ODC196741 NTG196708:NTG196741 NJK196708:NJK196741 MZO196708:MZO196741 MPS196708:MPS196741 MFW196708:MFW196741 LWA196708:LWA196741 LME196708:LME196741 LCI196708:LCI196741 KSM196708:KSM196741 KIQ196708:KIQ196741 JYU196708:JYU196741 JOY196708:JOY196741 JFC196708:JFC196741 IVG196708:IVG196741 ILK196708:ILK196741 IBO196708:IBO196741 HRS196708:HRS196741 HHW196708:HHW196741 GYA196708:GYA196741 GOE196708:GOE196741 GEI196708:GEI196741 FUM196708:FUM196741 FKQ196708:FKQ196741 FAU196708:FAU196741 EQY196708:EQY196741 EHC196708:EHC196741 DXG196708:DXG196741 DNK196708:DNK196741 DDO196708:DDO196741 CTS196708:CTS196741 CJW196708:CJW196741 CAA196708:CAA196741 BQE196708:BQE196741 BGI196708:BGI196741 AWM196708:AWM196741 AMQ196708:AMQ196741 ACU196708:ACU196741 SY196708:SY196741 JC196708:JC196741 WVO131172:WVO131205 WLS131172:WLS131205 WBW131172:WBW131205 VSA131172:VSA131205 VIE131172:VIE131205 UYI131172:UYI131205 UOM131172:UOM131205 UEQ131172:UEQ131205 TUU131172:TUU131205 TKY131172:TKY131205 TBC131172:TBC131205 SRG131172:SRG131205 SHK131172:SHK131205 RXO131172:RXO131205 RNS131172:RNS131205 RDW131172:RDW131205 QUA131172:QUA131205 QKE131172:QKE131205 QAI131172:QAI131205 PQM131172:PQM131205 PGQ131172:PGQ131205 OWU131172:OWU131205 OMY131172:OMY131205 ODC131172:ODC131205 NTG131172:NTG131205 NJK131172:NJK131205 MZO131172:MZO131205 MPS131172:MPS131205 MFW131172:MFW131205 LWA131172:LWA131205 LME131172:LME131205 LCI131172:LCI131205 KSM131172:KSM131205 KIQ131172:KIQ131205 JYU131172:JYU131205 JOY131172:JOY131205 JFC131172:JFC131205 IVG131172:IVG131205 ILK131172:ILK131205 IBO131172:IBO131205 HRS131172:HRS131205 HHW131172:HHW131205 GYA131172:GYA131205 GOE131172:GOE131205 GEI131172:GEI131205 FUM131172:FUM131205 FKQ131172:FKQ131205 FAU131172:FAU131205 EQY131172:EQY131205 EHC131172:EHC131205 DXG131172:DXG131205 DNK131172:DNK131205 DDO131172:DDO131205 CTS131172:CTS131205 CJW131172:CJW131205 CAA131172:CAA131205 BQE131172:BQE131205 BGI131172:BGI131205 AWM131172:AWM131205 AMQ131172:AMQ131205 ACU131172:ACU131205 SY131172:SY131205 JC131172:JC131205 WVO65636:WVO65669 WLS65636:WLS65669 WBW65636:WBW65669 VSA65636:VSA65669 VIE65636:VIE65669 UYI65636:UYI65669 UOM65636:UOM65669 UEQ65636:UEQ65669 TUU65636:TUU65669 TKY65636:TKY65669 TBC65636:TBC65669 SRG65636:SRG65669 SHK65636:SHK65669 RXO65636:RXO65669 RNS65636:RNS65669 RDW65636:RDW65669 QUA65636:QUA65669 QKE65636:QKE65669 QAI65636:QAI65669 PQM65636:PQM65669 PGQ65636:PGQ65669 OWU65636:OWU65669 OMY65636:OMY65669 ODC65636:ODC65669 NTG65636:NTG65669 NJK65636:NJK65669 MZO65636:MZO65669 MPS65636:MPS65669 MFW65636:MFW65669 LWA65636:LWA65669 LME65636:LME65669 LCI65636:LCI65669 KSM65636:KSM65669 KIQ65636:KIQ65669 JYU65636:JYU65669 JOY65636:JOY65669 JFC65636:JFC65669 IVG65636:IVG65669 ILK65636:ILK65669 IBO65636:IBO65669 HRS65636:HRS65669 HHW65636:HHW65669 GYA65636:GYA65669 GOE65636:GOE65669 GEI65636:GEI65669 FUM65636:FUM65669 FKQ65636:FKQ65669 FAU65636:FAU65669 EQY65636:EQY65669 EHC65636:EHC65669 DXG65636:DXG65669 DNK65636:DNK65669 DDO65636:DDO65669 CTS65636:CTS65669 CJW65636:CJW65669 CAA65636:CAA65669 BQE65636:BQE65669 BGI65636:BGI65669 AWM65636:AWM65669 AMQ65636:AMQ65669 ACU65636:ACU65669 SY65636:SY65669 JC65636:JC65669 JC3:JC133 WVO3:WVO133 WLS3:WLS133 WBW3:WBW133 VSA3:VSA133 VIE3:VIE133 UYI3:UYI133 UOM3:UOM133 UEQ3:UEQ133 TUU3:TUU133 TKY3:TKY133 TBC3:TBC133 SRG3:SRG133 SHK3:SHK133 RXO3:RXO133 RNS3:RNS133 RDW3:RDW133 QUA3:QUA133 QKE3:QKE133 QAI3:QAI133 PQM3:PQM133 PGQ3:PGQ133 OWU3:OWU133 OMY3:OMY133 ODC3:ODC133 NTG3:NTG133 NJK3:NJK133 MZO3:MZO133 MPS3:MPS133 MFW3:MFW133 LWA3:LWA133 LME3:LME133 LCI3:LCI133 KSM3:KSM133 KIQ3:KIQ133 JYU3:JYU133 JOY3:JOY133 JFC3:JFC133 IVG3:IVG133 ILK3:ILK133 IBO3:IBO133 HRS3:HRS133 HHW3:HHW133 GYA3:GYA133 GOE3:GOE133 GEI3:GEI133 FUM3:FUM133 FKQ3:FKQ133 FAU3:FAU133 EQY3:EQY133 EHC3:EHC133 DXG3:DXG133 DNK3:DNK133 DDO3:DDO133 CTS3:CTS133 CJW3:CJW133 CAA3:CAA133 BQE3:BQE133 BGI3:BGI133 AWM3:AWM133 AMQ3:AMQ133 ACU3:ACU133 SY3:SY133"/>
    <dataValidation type="whole" allowBlank="1" showInputMessage="1" showErrorMessage="1" errorTitle="Error en el dato de la celda" error="La estimación de la celda no permite importes en negativo." prompt="Si esta estimando otras prestaciones, observar lo dispuesto en el artículo 54 Bis. de la Ley de Servidores Públicos del Estado de Jalisco y sus Municipios." sqref="WVN983140:WVN983173 WLR983140:WLR983173 WBV983140:WBV983173 VRZ983140:VRZ983173 VID983140:VID983173 UYH983140:UYH983173 UOL983140:UOL983173 UEP983140:UEP983173 TUT983140:TUT983173 TKX983140:TKX983173 TBB983140:TBB983173 SRF983140:SRF983173 SHJ983140:SHJ983173 RXN983140:RXN983173 RNR983140:RNR983173 RDV983140:RDV983173 QTZ983140:QTZ983173 QKD983140:QKD983173 QAH983140:QAH983173 PQL983140:PQL983173 PGP983140:PGP983173 OWT983140:OWT983173 OMX983140:OMX983173 ODB983140:ODB983173 NTF983140:NTF983173 NJJ983140:NJJ983173 MZN983140:MZN983173 MPR983140:MPR983173 MFV983140:MFV983173 LVZ983140:LVZ983173 LMD983140:LMD983173 LCH983140:LCH983173 KSL983140:KSL983173 KIP983140:KIP983173 JYT983140:JYT983173 JOX983140:JOX983173 JFB983140:JFB983173 IVF983140:IVF983173 ILJ983140:ILJ983173 IBN983140:IBN983173 HRR983140:HRR983173 HHV983140:HHV983173 GXZ983140:GXZ983173 GOD983140:GOD983173 GEH983140:GEH983173 FUL983140:FUL983173 FKP983140:FKP983173 FAT983140:FAT983173 EQX983140:EQX983173 EHB983140:EHB983173 DXF983140:DXF983173 DNJ983140:DNJ983173 DDN983140:DDN983173 CTR983140:CTR983173 CJV983140:CJV983173 BZZ983140:BZZ983173 BQD983140:BQD983173 BGH983140:BGH983173 AWL983140:AWL983173 AMP983140:AMP983173 ACT983140:ACT983173 SX983140:SX983173 JB983140:JB983173 WVN917604:WVN917637 WLR917604:WLR917637 WBV917604:WBV917637 VRZ917604:VRZ917637 VID917604:VID917637 UYH917604:UYH917637 UOL917604:UOL917637 UEP917604:UEP917637 TUT917604:TUT917637 TKX917604:TKX917637 TBB917604:TBB917637 SRF917604:SRF917637 SHJ917604:SHJ917637 RXN917604:RXN917637 RNR917604:RNR917637 RDV917604:RDV917637 QTZ917604:QTZ917637 QKD917604:QKD917637 QAH917604:QAH917637 PQL917604:PQL917637 PGP917604:PGP917637 OWT917604:OWT917637 OMX917604:OMX917637 ODB917604:ODB917637 NTF917604:NTF917637 NJJ917604:NJJ917637 MZN917604:MZN917637 MPR917604:MPR917637 MFV917604:MFV917637 LVZ917604:LVZ917637 LMD917604:LMD917637 LCH917604:LCH917637 KSL917604:KSL917637 KIP917604:KIP917637 JYT917604:JYT917637 JOX917604:JOX917637 JFB917604:JFB917637 IVF917604:IVF917637 ILJ917604:ILJ917637 IBN917604:IBN917637 HRR917604:HRR917637 HHV917604:HHV917637 GXZ917604:GXZ917637 GOD917604:GOD917637 GEH917604:GEH917637 FUL917604:FUL917637 FKP917604:FKP917637 FAT917604:FAT917637 EQX917604:EQX917637 EHB917604:EHB917637 DXF917604:DXF917637 DNJ917604:DNJ917637 DDN917604:DDN917637 CTR917604:CTR917637 CJV917604:CJV917637 BZZ917604:BZZ917637 BQD917604:BQD917637 BGH917604:BGH917637 AWL917604:AWL917637 AMP917604:AMP917637 ACT917604:ACT917637 SX917604:SX917637 JB917604:JB917637 WVN852068:WVN852101 WLR852068:WLR852101 WBV852068:WBV852101 VRZ852068:VRZ852101 VID852068:VID852101 UYH852068:UYH852101 UOL852068:UOL852101 UEP852068:UEP852101 TUT852068:TUT852101 TKX852068:TKX852101 TBB852068:TBB852101 SRF852068:SRF852101 SHJ852068:SHJ852101 RXN852068:RXN852101 RNR852068:RNR852101 RDV852068:RDV852101 QTZ852068:QTZ852101 QKD852068:QKD852101 QAH852068:QAH852101 PQL852068:PQL852101 PGP852068:PGP852101 OWT852068:OWT852101 OMX852068:OMX852101 ODB852068:ODB852101 NTF852068:NTF852101 NJJ852068:NJJ852101 MZN852068:MZN852101 MPR852068:MPR852101 MFV852068:MFV852101 LVZ852068:LVZ852101 LMD852068:LMD852101 LCH852068:LCH852101 KSL852068:KSL852101 KIP852068:KIP852101 JYT852068:JYT852101 JOX852068:JOX852101 JFB852068:JFB852101 IVF852068:IVF852101 ILJ852068:ILJ852101 IBN852068:IBN852101 HRR852068:HRR852101 HHV852068:HHV852101 GXZ852068:GXZ852101 GOD852068:GOD852101 GEH852068:GEH852101 FUL852068:FUL852101 FKP852068:FKP852101 FAT852068:FAT852101 EQX852068:EQX852101 EHB852068:EHB852101 DXF852068:DXF852101 DNJ852068:DNJ852101 DDN852068:DDN852101 CTR852068:CTR852101 CJV852068:CJV852101 BZZ852068:BZZ852101 BQD852068:BQD852101 BGH852068:BGH852101 AWL852068:AWL852101 AMP852068:AMP852101 ACT852068:ACT852101 SX852068:SX852101 JB852068:JB852101 WVN786532:WVN786565 WLR786532:WLR786565 WBV786532:WBV786565 VRZ786532:VRZ786565 VID786532:VID786565 UYH786532:UYH786565 UOL786532:UOL786565 UEP786532:UEP786565 TUT786532:TUT786565 TKX786532:TKX786565 TBB786532:TBB786565 SRF786532:SRF786565 SHJ786532:SHJ786565 RXN786532:RXN786565 RNR786532:RNR786565 RDV786532:RDV786565 QTZ786532:QTZ786565 QKD786532:QKD786565 QAH786532:QAH786565 PQL786532:PQL786565 PGP786532:PGP786565 OWT786532:OWT786565 OMX786532:OMX786565 ODB786532:ODB786565 NTF786532:NTF786565 NJJ786532:NJJ786565 MZN786532:MZN786565 MPR786532:MPR786565 MFV786532:MFV786565 LVZ786532:LVZ786565 LMD786532:LMD786565 LCH786532:LCH786565 KSL786532:KSL786565 KIP786532:KIP786565 JYT786532:JYT786565 JOX786532:JOX786565 JFB786532:JFB786565 IVF786532:IVF786565 ILJ786532:ILJ786565 IBN786532:IBN786565 HRR786532:HRR786565 HHV786532:HHV786565 GXZ786532:GXZ786565 GOD786532:GOD786565 GEH786532:GEH786565 FUL786532:FUL786565 FKP786532:FKP786565 FAT786532:FAT786565 EQX786532:EQX786565 EHB786532:EHB786565 DXF786532:DXF786565 DNJ786532:DNJ786565 DDN786532:DDN786565 CTR786532:CTR786565 CJV786532:CJV786565 BZZ786532:BZZ786565 BQD786532:BQD786565 BGH786532:BGH786565 AWL786532:AWL786565 AMP786532:AMP786565 ACT786532:ACT786565 SX786532:SX786565 JB786532:JB786565 WVN720996:WVN721029 WLR720996:WLR721029 WBV720996:WBV721029 VRZ720996:VRZ721029 VID720996:VID721029 UYH720996:UYH721029 UOL720996:UOL721029 UEP720996:UEP721029 TUT720996:TUT721029 TKX720996:TKX721029 TBB720996:TBB721029 SRF720996:SRF721029 SHJ720996:SHJ721029 RXN720996:RXN721029 RNR720996:RNR721029 RDV720996:RDV721029 QTZ720996:QTZ721029 QKD720996:QKD721029 QAH720996:QAH721029 PQL720996:PQL721029 PGP720996:PGP721029 OWT720996:OWT721029 OMX720996:OMX721029 ODB720996:ODB721029 NTF720996:NTF721029 NJJ720996:NJJ721029 MZN720996:MZN721029 MPR720996:MPR721029 MFV720996:MFV721029 LVZ720996:LVZ721029 LMD720996:LMD721029 LCH720996:LCH721029 KSL720996:KSL721029 KIP720996:KIP721029 JYT720996:JYT721029 JOX720996:JOX721029 JFB720996:JFB721029 IVF720996:IVF721029 ILJ720996:ILJ721029 IBN720996:IBN721029 HRR720996:HRR721029 HHV720996:HHV721029 GXZ720996:GXZ721029 GOD720996:GOD721029 GEH720996:GEH721029 FUL720996:FUL721029 FKP720996:FKP721029 FAT720996:FAT721029 EQX720996:EQX721029 EHB720996:EHB721029 DXF720996:DXF721029 DNJ720996:DNJ721029 DDN720996:DDN721029 CTR720996:CTR721029 CJV720996:CJV721029 BZZ720996:BZZ721029 BQD720996:BQD721029 BGH720996:BGH721029 AWL720996:AWL721029 AMP720996:AMP721029 ACT720996:ACT721029 SX720996:SX721029 JB720996:JB721029 WVN655460:WVN655493 WLR655460:WLR655493 WBV655460:WBV655493 VRZ655460:VRZ655493 VID655460:VID655493 UYH655460:UYH655493 UOL655460:UOL655493 UEP655460:UEP655493 TUT655460:TUT655493 TKX655460:TKX655493 TBB655460:TBB655493 SRF655460:SRF655493 SHJ655460:SHJ655493 RXN655460:RXN655493 RNR655460:RNR655493 RDV655460:RDV655493 QTZ655460:QTZ655493 QKD655460:QKD655493 QAH655460:QAH655493 PQL655460:PQL655493 PGP655460:PGP655493 OWT655460:OWT655493 OMX655460:OMX655493 ODB655460:ODB655493 NTF655460:NTF655493 NJJ655460:NJJ655493 MZN655460:MZN655493 MPR655460:MPR655493 MFV655460:MFV655493 LVZ655460:LVZ655493 LMD655460:LMD655493 LCH655460:LCH655493 KSL655460:KSL655493 KIP655460:KIP655493 JYT655460:JYT655493 JOX655460:JOX655493 JFB655460:JFB655493 IVF655460:IVF655493 ILJ655460:ILJ655493 IBN655460:IBN655493 HRR655460:HRR655493 HHV655460:HHV655493 GXZ655460:GXZ655493 GOD655460:GOD655493 GEH655460:GEH655493 FUL655460:FUL655493 FKP655460:FKP655493 FAT655460:FAT655493 EQX655460:EQX655493 EHB655460:EHB655493 DXF655460:DXF655493 DNJ655460:DNJ655493 DDN655460:DDN655493 CTR655460:CTR655493 CJV655460:CJV655493 BZZ655460:BZZ655493 BQD655460:BQD655493 BGH655460:BGH655493 AWL655460:AWL655493 AMP655460:AMP655493 ACT655460:ACT655493 SX655460:SX655493 JB655460:JB655493 WVN589924:WVN589957 WLR589924:WLR589957 WBV589924:WBV589957 VRZ589924:VRZ589957 VID589924:VID589957 UYH589924:UYH589957 UOL589924:UOL589957 UEP589924:UEP589957 TUT589924:TUT589957 TKX589924:TKX589957 TBB589924:TBB589957 SRF589924:SRF589957 SHJ589924:SHJ589957 RXN589924:RXN589957 RNR589924:RNR589957 RDV589924:RDV589957 QTZ589924:QTZ589957 QKD589924:QKD589957 QAH589924:QAH589957 PQL589924:PQL589957 PGP589924:PGP589957 OWT589924:OWT589957 OMX589924:OMX589957 ODB589924:ODB589957 NTF589924:NTF589957 NJJ589924:NJJ589957 MZN589924:MZN589957 MPR589924:MPR589957 MFV589924:MFV589957 LVZ589924:LVZ589957 LMD589924:LMD589957 LCH589924:LCH589957 KSL589924:KSL589957 KIP589924:KIP589957 JYT589924:JYT589957 JOX589924:JOX589957 JFB589924:JFB589957 IVF589924:IVF589957 ILJ589924:ILJ589957 IBN589924:IBN589957 HRR589924:HRR589957 HHV589924:HHV589957 GXZ589924:GXZ589957 GOD589924:GOD589957 GEH589924:GEH589957 FUL589924:FUL589957 FKP589924:FKP589957 FAT589924:FAT589957 EQX589924:EQX589957 EHB589924:EHB589957 DXF589924:DXF589957 DNJ589924:DNJ589957 DDN589924:DDN589957 CTR589924:CTR589957 CJV589924:CJV589957 BZZ589924:BZZ589957 BQD589924:BQD589957 BGH589924:BGH589957 AWL589924:AWL589957 AMP589924:AMP589957 ACT589924:ACT589957 SX589924:SX589957 JB589924:JB589957 WVN524388:WVN524421 WLR524388:WLR524421 WBV524388:WBV524421 VRZ524388:VRZ524421 VID524388:VID524421 UYH524388:UYH524421 UOL524388:UOL524421 UEP524388:UEP524421 TUT524388:TUT524421 TKX524388:TKX524421 TBB524388:TBB524421 SRF524388:SRF524421 SHJ524388:SHJ524421 RXN524388:RXN524421 RNR524388:RNR524421 RDV524388:RDV524421 QTZ524388:QTZ524421 QKD524388:QKD524421 QAH524388:QAH524421 PQL524388:PQL524421 PGP524388:PGP524421 OWT524388:OWT524421 OMX524388:OMX524421 ODB524388:ODB524421 NTF524388:NTF524421 NJJ524388:NJJ524421 MZN524388:MZN524421 MPR524388:MPR524421 MFV524388:MFV524421 LVZ524388:LVZ524421 LMD524388:LMD524421 LCH524388:LCH524421 KSL524388:KSL524421 KIP524388:KIP524421 JYT524388:JYT524421 JOX524388:JOX524421 JFB524388:JFB524421 IVF524388:IVF524421 ILJ524388:ILJ524421 IBN524388:IBN524421 HRR524388:HRR524421 HHV524388:HHV524421 GXZ524388:GXZ524421 GOD524388:GOD524421 GEH524388:GEH524421 FUL524388:FUL524421 FKP524388:FKP524421 FAT524388:FAT524421 EQX524388:EQX524421 EHB524388:EHB524421 DXF524388:DXF524421 DNJ524388:DNJ524421 DDN524388:DDN524421 CTR524388:CTR524421 CJV524388:CJV524421 BZZ524388:BZZ524421 BQD524388:BQD524421 BGH524388:BGH524421 AWL524388:AWL524421 AMP524388:AMP524421 ACT524388:ACT524421 SX524388:SX524421 JB524388:JB524421 WVN458852:WVN458885 WLR458852:WLR458885 WBV458852:WBV458885 VRZ458852:VRZ458885 VID458852:VID458885 UYH458852:UYH458885 UOL458852:UOL458885 UEP458852:UEP458885 TUT458852:TUT458885 TKX458852:TKX458885 TBB458852:TBB458885 SRF458852:SRF458885 SHJ458852:SHJ458885 RXN458852:RXN458885 RNR458852:RNR458885 RDV458852:RDV458885 QTZ458852:QTZ458885 QKD458852:QKD458885 QAH458852:QAH458885 PQL458852:PQL458885 PGP458852:PGP458885 OWT458852:OWT458885 OMX458852:OMX458885 ODB458852:ODB458885 NTF458852:NTF458885 NJJ458852:NJJ458885 MZN458852:MZN458885 MPR458852:MPR458885 MFV458852:MFV458885 LVZ458852:LVZ458885 LMD458852:LMD458885 LCH458852:LCH458885 KSL458852:KSL458885 KIP458852:KIP458885 JYT458852:JYT458885 JOX458852:JOX458885 JFB458852:JFB458885 IVF458852:IVF458885 ILJ458852:ILJ458885 IBN458852:IBN458885 HRR458852:HRR458885 HHV458852:HHV458885 GXZ458852:GXZ458885 GOD458852:GOD458885 GEH458852:GEH458885 FUL458852:FUL458885 FKP458852:FKP458885 FAT458852:FAT458885 EQX458852:EQX458885 EHB458852:EHB458885 DXF458852:DXF458885 DNJ458852:DNJ458885 DDN458852:DDN458885 CTR458852:CTR458885 CJV458852:CJV458885 BZZ458852:BZZ458885 BQD458852:BQD458885 BGH458852:BGH458885 AWL458852:AWL458885 AMP458852:AMP458885 ACT458852:ACT458885 SX458852:SX458885 JB458852:JB458885 WVN393316:WVN393349 WLR393316:WLR393349 WBV393316:WBV393349 VRZ393316:VRZ393349 VID393316:VID393349 UYH393316:UYH393349 UOL393316:UOL393349 UEP393316:UEP393349 TUT393316:TUT393349 TKX393316:TKX393349 TBB393316:TBB393349 SRF393316:SRF393349 SHJ393316:SHJ393349 RXN393316:RXN393349 RNR393316:RNR393349 RDV393316:RDV393349 QTZ393316:QTZ393349 QKD393316:QKD393349 QAH393316:QAH393349 PQL393316:PQL393349 PGP393316:PGP393349 OWT393316:OWT393349 OMX393316:OMX393349 ODB393316:ODB393349 NTF393316:NTF393349 NJJ393316:NJJ393349 MZN393316:MZN393349 MPR393316:MPR393349 MFV393316:MFV393349 LVZ393316:LVZ393349 LMD393316:LMD393349 LCH393316:LCH393349 KSL393316:KSL393349 KIP393316:KIP393349 JYT393316:JYT393349 JOX393316:JOX393349 JFB393316:JFB393349 IVF393316:IVF393349 ILJ393316:ILJ393349 IBN393316:IBN393349 HRR393316:HRR393349 HHV393316:HHV393349 GXZ393316:GXZ393349 GOD393316:GOD393349 GEH393316:GEH393349 FUL393316:FUL393349 FKP393316:FKP393349 FAT393316:FAT393349 EQX393316:EQX393349 EHB393316:EHB393349 DXF393316:DXF393349 DNJ393316:DNJ393349 DDN393316:DDN393349 CTR393316:CTR393349 CJV393316:CJV393349 BZZ393316:BZZ393349 BQD393316:BQD393349 BGH393316:BGH393349 AWL393316:AWL393349 AMP393316:AMP393349 ACT393316:ACT393349 SX393316:SX393349 JB393316:JB393349 WVN327780:WVN327813 WLR327780:WLR327813 WBV327780:WBV327813 VRZ327780:VRZ327813 VID327780:VID327813 UYH327780:UYH327813 UOL327780:UOL327813 UEP327780:UEP327813 TUT327780:TUT327813 TKX327780:TKX327813 TBB327780:TBB327813 SRF327780:SRF327813 SHJ327780:SHJ327813 RXN327780:RXN327813 RNR327780:RNR327813 RDV327780:RDV327813 QTZ327780:QTZ327813 QKD327780:QKD327813 QAH327780:QAH327813 PQL327780:PQL327813 PGP327780:PGP327813 OWT327780:OWT327813 OMX327780:OMX327813 ODB327780:ODB327813 NTF327780:NTF327813 NJJ327780:NJJ327813 MZN327780:MZN327813 MPR327780:MPR327813 MFV327780:MFV327813 LVZ327780:LVZ327813 LMD327780:LMD327813 LCH327780:LCH327813 KSL327780:KSL327813 KIP327780:KIP327813 JYT327780:JYT327813 JOX327780:JOX327813 JFB327780:JFB327813 IVF327780:IVF327813 ILJ327780:ILJ327813 IBN327780:IBN327813 HRR327780:HRR327813 HHV327780:HHV327813 GXZ327780:GXZ327813 GOD327780:GOD327813 GEH327780:GEH327813 FUL327780:FUL327813 FKP327780:FKP327813 FAT327780:FAT327813 EQX327780:EQX327813 EHB327780:EHB327813 DXF327780:DXF327813 DNJ327780:DNJ327813 DDN327780:DDN327813 CTR327780:CTR327813 CJV327780:CJV327813 BZZ327780:BZZ327813 BQD327780:BQD327813 BGH327780:BGH327813 AWL327780:AWL327813 AMP327780:AMP327813 ACT327780:ACT327813 SX327780:SX327813 JB327780:JB327813 WVN262244:WVN262277 WLR262244:WLR262277 WBV262244:WBV262277 VRZ262244:VRZ262277 VID262244:VID262277 UYH262244:UYH262277 UOL262244:UOL262277 UEP262244:UEP262277 TUT262244:TUT262277 TKX262244:TKX262277 TBB262244:TBB262277 SRF262244:SRF262277 SHJ262244:SHJ262277 RXN262244:RXN262277 RNR262244:RNR262277 RDV262244:RDV262277 QTZ262244:QTZ262277 QKD262244:QKD262277 QAH262244:QAH262277 PQL262244:PQL262277 PGP262244:PGP262277 OWT262244:OWT262277 OMX262244:OMX262277 ODB262244:ODB262277 NTF262244:NTF262277 NJJ262244:NJJ262277 MZN262244:MZN262277 MPR262244:MPR262277 MFV262244:MFV262277 LVZ262244:LVZ262277 LMD262244:LMD262277 LCH262244:LCH262277 KSL262244:KSL262277 KIP262244:KIP262277 JYT262244:JYT262277 JOX262244:JOX262277 JFB262244:JFB262277 IVF262244:IVF262277 ILJ262244:ILJ262277 IBN262244:IBN262277 HRR262244:HRR262277 HHV262244:HHV262277 GXZ262244:GXZ262277 GOD262244:GOD262277 GEH262244:GEH262277 FUL262244:FUL262277 FKP262244:FKP262277 FAT262244:FAT262277 EQX262244:EQX262277 EHB262244:EHB262277 DXF262244:DXF262277 DNJ262244:DNJ262277 DDN262244:DDN262277 CTR262244:CTR262277 CJV262244:CJV262277 BZZ262244:BZZ262277 BQD262244:BQD262277 BGH262244:BGH262277 AWL262244:AWL262277 AMP262244:AMP262277 ACT262244:ACT262277 SX262244:SX262277 JB262244:JB262277 WVN196708:WVN196741 WLR196708:WLR196741 WBV196708:WBV196741 VRZ196708:VRZ196741 VID196708:VID196741 UYH196708:UYH196741 UOL196708:UOL196741 UEP196708:UEP196741 TUT196708:TUT196741 TKX196708:TKX196741 TBB196708:TBB196741 SRF196708:SRF196741 SHJ196708:SHJ196741 RXN196708:RXN196741 RNR196708:RNR196741 RDV196708:RDV196741 QTZ196708:QTZ196741 QKD196708:QKD196741 QAH196708:QAH196741 PQL196708:PQL196741 PGP196708:PGP196741 OWT196708:OWT196741 OMX196708:OMX196741 ODB196708:ODB196741 NTF196708:NTF196741 NJJ196708:NJJ196741 MZN196708:MZN196741 MPR196708:MPR196741 MFV196708:MFV196741 LVZ196708:LVZ196741 LMD196708:LMD196741 LCH196708:LCH196741 KSL196708:KSL196741 KIP196708:KIP196741 JYT196708:JYT196741 JOX196708:JOX196741 JFB196708:JFB196741 IVF196708:IVF196741 ILJ196708:ILJ196741 IBN196708:IBN196741 HRR196708:HRR196741 HHV196708:HHV196741 GXZ196708:GXZ196741 GOD196708:GOD196741 GEH196708:GEH196741 FUL196708:FUL196741 FKP196708:FKP196741 FAT196708:FAT196741 EQX196708:EQX196741 EHB196708:EHB196741 DXF196708:DXF196741 DNJ196708:DNJ196741 DDN196708:DDN196741 CTR196708:CTR196741 CJV196708:CJV196741 BZZ196708:BZZ196741 BQD196708:BQD196741 BGH196708:BGH196741 AWL196708:AWL196741 AMP196708:AMP196741 ACT196708:ACT196741 SX196708:SX196741 JB196708:JB196741 WVN131172:WVN131205 WLR131172:WLR131205 WBV131172:WBV131205 VRZ131172:VRZ131205 VID131172:VID131205 UYH131172:UYH131205 UOL131172:UOL131205 UEP131172:UEP131205 TUT131172:TUT131205 TKX131172:TKX131205 TBB131172:TBB131205 SRF131172:SRF131205 SHJ131172:SHJ131205 RXN131172:RXN131205 RNR131172:RNR131205 RDV131172:RDV131205 QTZ131172:QTZ131205 QKD131172:QKD131205 QAH131172:QAH131205 PQL131172:PQL131205 PGP131172:PGP131205 OWT131172:OWT131205 OMX131172:OMX131205 ODB131172:ODB131205 NTF131172:NTF131205 NJJ131172:NJJ131205 MZN131172:MZN131205 MPR131172:MPR131205 MFV131172:MFV131205 LVZ131172:LVZ131205 LMD131172:LMD131205 LCH131172:LCH131205 KSL131172:KSL131205 KIP131172:KIP131205 JYT131172:JYT131205 JOX131172:JOX131205 JFB131172:JFB131205 IVF131172:IVF131205 ILJ131172:ILJ131205 IBN131172:IBN131205 HRR131172:HRR131205 HHV131172:HHV131205 GXZ131172:GXZ131205 GOD131172:GOD131205 GEH131172:GEH131205 FUL131172:FUL131205 FKP131172:FKP131205 FAT131172:FAT131205 EQX131172:EQX131205 EHB131172:EHB131205 DXF131172:DXF131205 DNJ131172:DNJ131205 DDN131172:DDN131205 CTR131172:CTR131205 CJV131172:CJV131205 BZZ131172:BZZ131205 BQD131172:BQD131205 BGH131172:BGH131205 AWL131172:AWL131205 AMP131172:AMP131205 ACT131172:ACT131205 SX131172:SX131205 JB131172:JB131205 WVN65636:WVN65669 WLR65636:WLR65669 WBV65636:WBV65669 VRZ65636:VRZ65669 VID65636:VID65669 UYH65636:UYH65669 UOL65636:UOL65669 UEP65636:UEP65669 TUT65636:TUT65669 TKX65636:TKX65669 TBB65636:TBB65669 SRF65636:SRF65669 SHJ65636:SHJ65669 RXN65636:RXN65669 RNR65636:RNR65669 RDV65636:RDV65669 QTZ65636:QTZ65669 QKD65636:QKD65669 QAH65636:QAH65669 PQL65636:PQL65669 PGP65636:PGP65669 OWT65636:OWT65669 OMX65636:OMX65669 ODB65636:ODB65669 NTF65636:NTF65669 NJJ65636:NJJ65669 MZN65636:MZN65669 MPR65636:MPR65669 MFV65636:MFV65669 LVZ65636:LVZ65669 LMD65636:LMD65669 LCH65636:LCH65669 KSL65636:KSL65669 KIP65636:KIP65669 JYT65636:JYT65669 JOX65636:JOX65669 JFB65636:JFB65669 IVF65636:IVF65669 ILJ65636:ILJ65669 IBN65636:IBN65669 HRR65636:HRR65669 HHV65636:HHV65669 GXZ65636:GXZ65669 GOD65636:GOD65669 GEH65636:GEH65669 FUL65636:FUL65669 FKP65636:FKP65669 FAT65636:FAT65669 EQX65636:EQX65669 EHB65636:EHB65669 DXF65636:DXF65669 DNJ65636:DNJ65669 DDN65636:DDN65669 CTR65636:CTR65669 CJV65636:CJV65669 BZZ65636:BZZ65669 BQD65636:BQD65669 BGH65636:BGH65669 AWL65636:AWL65669 AMP65636:AMP65669 ACT65636:ACT65669 SX65636:SX65669 JB65636:JB65669 JB3:JB133 WVN3:WVN133 WLR3:WLR133 WBV3:WBV133 VRZ3:VRZ133 VID3:VID133 UYH3:UYH133 UOL3:UOL133 UEP3:UEP133 TUT3:TUT133 TKX3:TKX133 TBB3:TBB133 SRF3:SRF133 SHJ3:SHJ133 RXN3:RXN133 RNR3:RNR133 RDV3:RDV133 QTZ3:QTZ133 QKD3:QKD133 QAH3:QAH133 PQL3:PQL133 PGP3:PGP133 OWT3:OWT133 OMX3:OMX133 ODB3:ODB133 NTF3:NTF133 NJJ3:NJJ133 MZN3:MZN133 MPR3:MPR133 MFV3:MFV133 LVZ3:LVZ133 LMD3:LMD133 LCH3:LCH133 KSL3:KSL133 KIP3:KIP133 JYT3:JYT133 JOX3:JOX133 JFB3:JFB133 IVF3:IVF133 ILJ3:ILJ133 IBN3:IBN133 HRR3:HRR133 HHV3:HHV133 GXZ3:GXZ133 GOD3:GOD133 GEH3:GEH133 FUL3:FUL133 FKP3:FKP133 FAT3:FAT133 EQX3:EQX133 EHB3:EHB133 DXF3:DXF133 DNJ3:DNJ133 DDN3:DDN133 CTR3:CTR133 CJV3:CJV133 BZZ3:BZZ133 BQD3:BQD133 BGH3:BGH133 AWL3:AWL133 AMP3:AMP133 ACT3:ACT133 SX3:SX133">
      <formula1>0</formula1>
      <formula2>10000000000</formula2>
    </dataValidation>
    <dataValidation type="whole" allowBlank="1" showInputMessage="1" showErrorMessage="1" errorTitle="Error en el dato de la celda" error="La estimación de la celda no permite importes en negativo." prompt="Si esta estimando compensación de servicio, observar lo dispuesto en el artículo 54 Bis. de la Ley de Servidores Públicos del Estado de Jalisco y sus Municipios." sqref="WVJ983140:WVJ983173 WLN983140:WLN983173 WBR983140:WBR983173 VRV983140:VRV983173 VHZ983140:VHZ983173 UYD983140:UYD983173 UOH983140:UOH983173 UEL983140:UEL983173 TUP983140:TUP983173 TKT983140:TKT983173 TAX983140:TAX983173 SRB983140:SRB983173 SHF983140:SHF983173 RXJ983140:RXJ983173 RNN983140:RNN983173 RDR983140:RDR983173 QTV983140:QTV983173 QJZ983140:QJZ983173 QAD983140:QAD983173 PQH983140:PQH983173 PGL983140:PGL983173 OWP983140:OWP983173 OMT983140:OMT983173 OCX983140:OCX983173 NTB983140:NTB983173 NJF983140:NJF983173 MZJ983140:MZJ983173 MPN983140:MPN983173 MFR983140:MFR983173 LVV983140:LVV983173 LLZ983140:LLZ983173 LCD983140:LCD983173 KSH983140:KSH983173 KIL983140:KIL983173 JYP983140:JYP983173 JOT983140:JOT983173 JEX983140:JEX983173 IVB983140:IVB983173 ILF983140:ILF983173 IBJ983140:IBJ983173 HRN983140:HRN983173 HHR983140:HHR983173 GXV983140:GXV983173 GNZ983140:GNZ983173 GED983140:GED983173 FUH983140:FUH983173 FKL983140:FKL983173 FAP983140:FAP983173 EQT983140:EQT983173 EGX983140:EGX983173 DXB983140:DXB983173 DNF983140:DNF983173 DDJ983140:DDJ983173 CTN983140:CTN983173 CJR983140:CJR983173 BZV983140:BZV983173 BPZ983140:BPZ983173 BGD983140:BGD983173 AWH983140:AWH983173 AML983140:AML983173 ACP983140:ACP983173 ST983140:ST983173 IX983140:IX983173 WVJ917604:WVJ917637 WLN917604:WLN917637 WBR917604:WBR917637 VRV917604:VRV917637 VHZ917604:VHZ917637 UYD917604:UYD917637 UOH917604:UOH917637 UEL917604:UEL917637 TUP917604:TUP917637 TKT917604:TKT917637 TAX917604:TAX917637 SRB917604:SRB917637 SHF917604:SHF917637 RXJ917604:RXJ917637 RNN917604:RNN917637 RDR917604:RDR917637 QTV917604:QTV917637 QJZ917604:QJZ917637 QAD917604:QAD917637 PQH917604:PQH917637 PGL917604:PGL917637 OWP917604:OWP917637 OMT917604:OMT917637 OCX917604:OCX917637 NTB917604:NTB917637 NJF917604:NJF917637 MZJ917604:MZJ917637 MPN917604:MPN917637 MFR917604:MFR917637 LVV917604:LVV917637 LLZ917604:LLZ917637 LCD917604:LCD917637 KSH917604:KSH917637 KIL917604:KIL917637 JYP917604:JYP917637 JOT917604:JOT917637 JEX917604:JEX917637 IVB917604:IVB917637 ILF917604:ILF917637 IBJ917604:IBJ917637 HRN917604:HRN917637 HHR917604:HHR917637 GXV917604:GXV917637 GNZ917604:GNZ917637 GED917604:GED917637 FUH917604:FUH917637 FKL917604:FKL917637 FAP917604:FAP917637 EQT917604:EQT917637 EGX917604:EGX917637 DXB917604:DXB917637 DNF917604:DNF917637 DDJ917604:DDJ917637 CTN917604:CTN917637 CJR917604:CJR917637 BZV917604:BZV917637 BPZ917604:BPZ917637 BGD917604:BGD917637 AWH917604:AWH917637 AML917604:AML917637 ACP917604:ACP917637 ST917604:ST917637 IX917604:IX917637 WVJ852068:WVJ852101 WLN852068:WLN852101 WBR852068:WBR852101 VRV852068:VRV852101 VHZ852068:VHZ852101 UYD852068:UYD852101 UOH852068:UOH852101 UEL852068:UEL852101 TUP852068:TUP852101 TKT852068:TKT852101 TAX852068:TAX852101 SRB852068:SRB852101 SHF852068:SHF852101 RXJ852068:RXJ852101 RNN852068:RNN852101 RDR852068:RDR852101 QTV852068:QTV852101 QJZ852068:QJZ852101 QAD852068:QAD852101 PQH852068:PQH852101 PGL852068:PGL852101 OWP852068:OWP852101 OMT852068:OMT852101 OCX852068:OCX852101 NTB852068:NTB852101 NJF852068:NJF852101 MZJ852068:MZJ852101 MPN852068:MPN852101 MFR852068:MFR852101 LVV852068:LVV852101 LLZ852068:LLZ852101 LCD852068:LCD852101 KSH852068:KSH852101 KIL852068:KIL852101 JYP852068:JYP852101 JOT852068:JOT852101 JEX852068:JEX852101 IVB852068:IVB852101 ILF852068:ILF852101 IBJ852068:IBJ852101 HRN852068:HRN852101 HHR852068:HHR852101 GXV852068:GXV852101 GNZ852068:GNZ852101 GED852068:GED852101 FUH852068:FUH852101 FKL852068:FKL852101 FAP852068:FAP852101 EQT852068:EQT852101 EGX852068:EGX852101 DXB852068:DXB852101 DNF852068:DNF852101 DDJ852068:DDJ852101 CTN852068:CTN852101 CJR852068:CJR852101 BZV852068:BZV852101 BPZ852068:BPZ852101 BGD852068:BGD852101 AWH852068:AWH852101 AML852068:AML852101 ACP852068:ACP852101 ST852068:ST852101 IX852068:IX852101 WVJ786532:WVJ786565 WLN786532:WLN786565 WBR786532:WBR786565 VRV786532:VRV786565 VHZ786532:VHZ786565 UYD786532:UYD786565 UOH786532:UOH786565 UEL786532:UEL786565 TUP786532:TUP786565 TKT786532:TKT786565 TAX786532:TAX786565 SRB786532:SRB786565 SHF786532:SHF786565 RXJ786532:RXJ786565 RNN786532:RNN786565 RDR786532:RDR786565 QTV786532:QTV786565 QJZ786532:QJZ786565 QAD786532:QAD786565 PQH786532:PQH786565 PGL786532:PGL786565 OWP786532:OWP786565 OMT786532:OMT786565 OCX786532:OCX786565 NTB786532:NTB786565 NJF786532:NJF786565 MZJ786532:MZJ786565 MPN786532:MPN786565 MFR786532:MFR786565 LVV786532:LVV786565 LLZ786532:LLZ786565 LCD786532:LCD786565 KSH786532:KSH786565 KIL786532:KIL786565 JYP786532:JYP786565 JOT786532:JOT786565 JEX786532:JEX786565 IVB786532:IVB786565 ILF786532:ILF786565 IBJ786532:IBJ786565 HRN786532:HRN786565 HHR786532:HHR786565 GXV786532:GXV786565 GNZ786532:GNZ786565 GED786532:GED786565 FUH786532:FUH786565 FKL786532:FKL786565 FAP786532:FAP786565 EQT786532:EQT786565 EGX786532:EGX786565 DXB786532:DXB786565 DNF786532:DNF786565 DDJ786532:DDJ786565 CTN786532:CTN786565 CJR786532:CJR786565 BZV786532:BZV786565 BPZ786532:BPZ786565 BGD786532:BGD786565 AWH786532:AWH786565 AML786532:AML786565 ACP786532:ACP786565 ST786532:ST786565 IX786532:IX786565 WVJ720996:WVJ721029 WLN720996:WLN721029 WBR720996:WBR721029 VRV720996:VRV721029 VHZ720996:VHZ721029 UYD720996:UYD721029 UOH720996:UOH721029 UEL720996:UEL721029 TUP720996:TUP721029 TKT720996:TKT721029 TAX720996:TAX721029 SRB720996:SRB721029 SHF720996:SHF721029 RXJ720996:RXJ721029 RNN720996:RNN721029 RDR720996:RDR721029 QTV720996:QTV721029 QJZ720996:QJZ721029 QAD720996:QAD721029 PQH720996:PQH721029 PGL720996:PGL721029 OWP720996:OWP721029 OMT720996:OMT721029 OCX720996:OCX721029 NTB720996:NTB721029 NJF720996:NJF721029 MZJ720996:MZJ721029 MPN720996:MPN721029 MFR720996:MFR721029 LVV720996:LVV721029 LLZ720996:LLZ721029 LCD720996:LCD721029 KSH720996:KSH721029 KIL720996:KIL721029 JYP720996:JYP721029 JOT720996:JOT721029 JEX720996:JEX721029 IVB720996:IVB721029 ILF720996:ILF721029 IBJ720996:IBJ721029 HRN720996:HRN721029 HHR720996:HHR721029 GXV720996:GXV721029 GNZ720996:GNZ721029 GED720996:GED721029 FUH720996:FUH721029 FKL720996:FKL721029 FAP720996:FAP721029 EQT720996:EQT721029 EGX720996:EGX721029 DXB720996:DXB721029 DNF720996:DNF721029 DDJ720996:DDJ721029 CTN720996:CTN721029 CJR720996:CJR721029 BZV720996:BZV721029 BPZ720996:BPZ721029 BGD720996:BGD721029 AWH720996:AWH721029 AML720996:AML721029 ACP720996:ACP721029 ST720996:ST721029 IX720996:IX721029 WVJ655460:WVJ655493 WLN655460:WLN655493 WBR655460:WBR655493 VRV655460:VRV655493 VHZ655460:VHZ655493 UYD655460:UYD655493 UOH655460:UOH655493 UEL655460:UEL655493 TUP655460:TUP655493 TKT655460:TKT655493 TAX655460:TAX655493 SRB655460:SRB655493 SHF655460:SHF655493 RXJ655460:RXJ655493 RNN655460:RNN655493 RDR655460:RDR655493 QTV655460:QTV655493 QJZ655460:QJZ655493 QAD655460:QAD655493 PQH655460:PQH655493 PGL655460:PGL655493 OWP655460:OWP655493 OMT655460:OMT655493 OCX655460:OCX655493 NTB655460:NTB655493 NJF655460:NJF655493 MZJ655460:MZJ655493 MPN655460:MPN655493 MFR655460:MFR655493 LVV655460:LVV655493 LLZ655460:LLZ655493 LCD655460:LCD655493 KSH655460:KSH655493 KIL655460:KIL655493 JYP655460:JYP655493 JOT655460:JOT655493 JEX655460:JEX655493 IVB655460:IVB655493 ILF655460:ILF655493 IBJ655460:IBJ655493 HRN655460:HRN655493 HHR655460:HHR655493 GXV655460:GXV655493 GNZ655460:GNZ655493 GED655460:GED655493 FUH655460:FUH655493 FKL655460:FKL655493 FAP655460:FAP655493 EQT655460:EQT655493 EGX655460:EGX655493 DXB655460:DXB655493 DNF655460:DNF655493 DDJ655460:DDJ655493 CTN655460:CTN655493 CJR655460:CJR655493 BZV655460:BZV655493 BPZ655460:BPZ655493 BGD655460:BGD655493 AWH655460:AWH655493 AML655460:AML655493 ACP655460:ACP655493 ST655460:ST655493 IX655460:IX655493 WVJ589924:WVJ589957 WLN589924:WLN589957 WBR589924:WBR589957 VRV589924:VRV589957 VHZ589924:VHZ589957 UYD589924:UYD589957 UOH589924:UOH589957 UEL589924:UEL589957 TUP589924:TUP589957 TKT589924:TKT589957 TAX589924:TAX589957 SRB589924:SRB589957 SHF589924:SHF589957 RXJ589924:RXJ589957 RNN589924:RNN589957 RDR589924:RDR589957 QTV589924:QTV589957 QJZ589924:QJZ589957 QAD589924:QAD589957 PQH589924:PQH589957 PGL589924:PGL589957 OWP589924:OWP589957 OMT589924:OMT589957 OCX589924:OCX589957 NTB589924:NTB589957 NJF589924:NJF589957 MZJ589924:MZJ589957 MPN589924:MPN589957 MFR589924:MFR589957 LVV589924:LVV589957 LLZ589924:LLZ589957 LCD589924:LCD589957 KSH589924:KSH589957 KIL589924:KIL589957 JYP589924:JYP589957 JOT589924:JOT589957 JEX589924:JEX589957 IVB589924:IVB589957 ILF589924:ILF589957 IBJ589924:IBJ589957 HRN589924:HRN589957 HHR589924:HHR589957 GXV589924:GXV589957 GNZ589924:GNZ589957 GED589924:GED589957 FUH589924:FUH589957 FKL589924:FKL589957 FAP589924:FAP589957 EQT589924:EQT589957 EGX589924:EGX589957 DXB589924:DXB589957 DNF589924:DNF589957 DDJ589924:DDJ589957 CTN589924:CTN589957 CJR589924:CJR589957 BZV589924:BZV589957 BPZ589924:BPZ589957 BGD589924:BGD589957 AWH589924:AWH589957 AML589924:AML589957 ACP589924:ACP589957 ST589924:ST589957 IX589924:IX589957 WVJ524388:WVJ524421 WLN524388:WLN524421 WBR524388:WBR524421 VRV524388:VRV524421 VHZ524388:VHZ524421 UYD524388:UYD524421 UOH524388:UOH524421 UEL524388:UEL524421 TUP524388:TUP524421 TKT524388:TKT524421 TAX524388:TAX524421 SRB524388:SRB524421 SHF524388:SHF524421 RXJ524388:RXJ524421 RNN524388:RNN524421 RDR524388:RDR524421 QTV524388:QTV524421 QJZ524388:QJZ524421 QAD524388:QAD524421 PQH524388:PQH524421 PGL524388:PGL524421 OWP524388:OWP524421 OMT524388:OMT524421 OCX524388:OCX524421 NTB524388:NTB524421 NJF524388:NJF524421 MZJ524388:MZJ524421 MPN524388:MPN524421 MFR524388:MFR524421 LVV524388:LVV524421 LLZ524388:LLZ524421 LCD524388:LCD524421 KSH524388:KSH524421 KIL524388:KIL524421 JYP524388:JYP524421 JOT524388:JOT524421 JEX524388:JEX524421 IVB524388:IVB524421 ILF524388:ILF524421 IBJ524388:IBJ524421 HRN524388:HRN524421 HHR524388:HHR524421 GXV524388:GXV524421 GNZ524388:GNZ524421 GED524388:GED524421 FUH524388:FUH524421 FKL524388:FKL524421 FAP524388:FAP524421 EQT524388:EQT524421 EGX524388:EGX524421 DXB524388:DXB524421 DNF524388:DNF524421 DDJ524388:DDJ524421 CTN524388:CTN524421 CJR524388:CJR524421 BZV524388:BZV524421 BPZ524388:BPZ524421 BGD524388:BGD524421 AWH524388:AWH524421 AML524388:AML524421 ACP524388:ACP524421 ST524388:ST524421 IX524388:IX524421 WVJ458852:WVJ458885 WLN458852:WLN458885 WBR458852:WBR458885 VRV458852:VRV458885 VHZ458852:VHZ458885 UYD458852:UYD458885 UOH458852:UOH458885 UEL458852:UEL458885 TUP458852:TUP458885 TKT458852:TKT458885 TAX458852:TAX458885 SRB458852:SRB458885 SHF458852:SHF458885 RXJ458852:RXJ458885 RNN458852:RNN458885 RDR458852:RDR458885 QTV458852:QTV458885 QJZ458852:QJZ458885 QAD458852:QAD458885 PQH458852:PQH458885 PGL458852:PGL458885 OWP458852:OWP458885 OMT458852:OMT458885 OCX458852:OCX458885 NTB458852:NTB458885 NJF458852:NJF458885 MZJ458852:MZJ458885 MPN458852:MPN458885 MFR458852:MFR458885 LVV458852:LVV458885 LLZ458852:LLZ458885 LCD458852:LCD458885 KSH458852:KSH458885 KIL458852:KIL458885 JYP458852:JYP458885 JOT458852:JOT458885 JEX458852:JEX458885 IVB458852:IVB458885 ILF458852:ILF458885 IBJ458852:IBJ458885 HRN458852:HRN458885 HHR458852:HHR458885 GXV458852:GXV458885 GNZ458852:GNZ458885 GED458852:GED458885 FUH458852:FUH458885 FKL458852:FKL458885 FAP458852:FAP458885 EQT458852:EQT458885 EGX458852:EGX458885 DXB458852:DXB458885 DNF458852:DNF458885 DDJ458852:DDJ458885 CTN458852:CTN458885 CJR458852:CJR458885 BZV458852:BZV458885 BPZ458852:BPZ458885 BGD458852:BGD458885 AWH458852:AWH458885 AML458852:AML458885 ACP458852:ACP458885 ST458852:ST458885 IX458852:IX458885 WVJ393316:WVJ393349 WLN393316:WLN393349 WBR393316:WBR393349 VRV393316:VRV393349 VHZ393316:VHZ393349 UYD393316:UYD393349 UOH393316:UOH393349 UEL393316:UEL393349 TUP393316:TUP393349 TKT393316:TKT393349 TAX393316:TAX393349 SRB393316:SRB393349 SHF393316:SHF393349 RXJ393316:RXJ393349 RNN393316:RNN393349 RDR393316:RDR393349 QTV393316:QTV393349 QJZ393316:QJZ393349 QAD393316:QAD393349 PQH393316:PQH393349 PGL393316:PGL393349 OWP393316:OWP393349 OMT393316:OMT393349 OCX393316:OCX393349 NTB393316:NTB393349 NJF393316:NJF393349 MZJ393316:MZJ393349 MPN393316:MPN393349 MFR393316:MFR393349 LVV393316:LVV393349 LLZ393316:LLZ393349 LCD393316:LCD393349 KSH393316:KSH393349 KIL393316:KIL393349 JYP393316:JYP393349 JOT393316:JOT393349 JEX393316:JEX393349 IVB393316:IVB393349 ILF393316:ILF393349 IBJ393316:IBJ393349 HRN393316:HRN393349 HHR393316:HHR393349 GXV393316:GXV393349 GNZ393316:GNZ393349 GED393316:GED393349 FUH393316:FUH393349 FKL393316:FKL393349 FAP393316:FAP393349 EQT393316:EQT393349 EGX393316:EGX393349 DXB393316:DXB393349 DNF393316:DNF393349 DDJ393316:DDJ393349 CTN393316:CTN393349 CJR393316:CJR393349 BZV393316:BZV393349 BPZ393316:BPZ393349 BGD393316:BGD393349 AWH393316:AWH393349 AML393316:AML393349 ACP393316:ACP393349 ST393316:ST393349 IX393316:IX393349 WVJ327780:WVJ327813 WLN327780:WLN327813 WBR327780:WBR327813 VRV327780:VRV327813 VHZ327780:VHZ327813 UYD327780:UYD327813 UOH327780:UOH327813 UEL327780:UEL327813 TUP327780:TUP327813 TKT327780:TKT327813 TAX327780:TAX327813 SRB327780:SRB327813 SHF327780:SHF327813 RXJ327780:RXJ327813 RNN327780:RNN327813 RDR327780:RDR327813 QTV327780:QTV327813 QJZ327780:QJZ327813 QAD327780:QAD327813 PQH327780:PQH327813 PGL327780:PGL327813 OWP327780:OWP327813 OMT327780:OMT327813 OCX327780:OCX327813 NTB327780:NTB327813 NJF327780:NJF327813 MZJ327780:MZJ327813 MPN327780:MPN327813 MFR327780:MFR327813 LVV327780:LVV327813 LLZ327780:LLZ327813 LCD327780:LCD327813 KSH327780:KSH327813 KIL327780:KIL327813 JYP327780:JYP327813 JOT327780:JOT327813 JEX327780:JEX327813 IVB327780:IVB327813 ILF327780:ILF327813 IBJ327780:IBJ327813 HRN327780:HRN327813 HHR327780:HHR327813 GXV327780:GXV327813 GNZ327780:GNZ327813 GED327780:GED327813 FUH327780:FUH327813 FKL327780:FKL327813 FAP327780:FAP327813 EQT327780:EQT327813 EGX327780:EGX327813 DXB327780:DXB327813 DNF327780:DNF327813 DDJ327780:DDJ327813 CTN327780:CTN327813 CJR327780:CJR327813 BZV327780:BZV327813 BPZ327780:BPZ327813 BGD327780:BGD327813 AWH327780:AWH327813 AML327780:AML327813 ACP327780:ACP327813 ST327780:ST327813 IX327780:IX327813 WVJ262244:WVJ262277 WLN262244:WLN262277 WBR262244:WBR262277 VRV262244:VRV262277 VHZ262244:VHZ262277 UYD262244:UYD262277 UOH262244:UOH262277 UEL262244:UEL262277 TUP262244:TUP262277 TKT262244:TKT262277 TAX262244:TAX262277 SRB262244:SRB262277 SHF262244:SHF262277 RXJ262244:RXJ262277 RNN262244:RNN262277 RDR262244:RDR262277 QTV262244:QTV262277 QJZ262244:QJZ262277 QAD262244:QAD262277 PQH262244:PQH262277 PGL262244:PGL262277 OWP262244:OWP262277 OMT262244:OMT262277 OCX262244:OCX262277 NTB262244:NTB262277 NJF262244:NJF262277 MZJ262244:MZJ262277 MPN262244:MPN262277 MFR262244:MFR262277 LVV262244:LVV262277 LLZ262244:LLZ262277 LCD262244:LCD262277 KSH262244:KSH262277 KIL262244:KIL262277 JYP262244:JYP262277 JOT262244:JOT262277 JEX262244:JEX262277 IVB262244:IVB262277 ILF262244:ILF262277 IBJ262244:IBJ262277 HRN262244:HRN262277 HHR262244:HHR262277 GXV262244:GXV262277 GNZ262244:GNZ262277 GED262244:GED262277 FUH262244:FUH262277 FKL262244:FKL262277 FAP262244:FAP262277 EQT262244:EQT262277 EGX262244:EGX262277 DXB262244:DXB262277 DNF262244:DNF262277 DDJ262244:DDJ262277 CTN262244:CTN262277 CJR262244:CJR262277 BZV262244:BZV262277 BPZ262244:BPZ262277 BGD262244:BGD262277 AWH262244:AWH262277 AML262244:AML262277 ACP262244:ACP262277 ST262244:ST262277 IX262244:IX262277 WVJ196708:WVJ196741 WLN196708:WLN196741 WBR196708:WBR196741 VRV196708:VRV196741 VHZ196708:VHZ196741 UYD196708:UYD196741 UOH196708:UOH196741 UEL196708:UEL196741 TUP196708:TUP196741 TKT196708:TKT196741 TAX196708:TAX196741 SRB196708:SRB196741 SHF196708:SHF196741 RXJ196708:RXJ196741 RNN196708:RNN196741 RDR196708:RDR196741 QTV196708:QTV196741 QJZ196708:QJZ196741 QAD196708:QAD196741 PQH196708:PQH196741 PGL196708:PGL196741 OWP196708:OWP196741 OMT196708:OMT196741 OCX196708:OCX196741 NTB196708:NTB196741 NJF196708:NJF196741 MZJ196708:MZJ196741 MPN196708:MPN196741 MFR196708:MFR196741 LVV196708:LVV196741 LLZ196708:LLZ196741 LCD196708:LCD196741 KSH196708:KSH196741 KIL196708:KIL196741 JYP196708:JYP196741 JOT196708:JOT196741 JEX196708:JEX196741 IVB196708:IVB196741 ILF196708:ILF196741 IBJ196708:IBJ196741 HRN196708:HRN196741 HHR196708:HHR196741 GXV196708:GXV196741 GNZ196708:GNZ196741 GED196708:GED196741 FUH196708:FUH196741 FKL196708:FKL196741 FAP196708:FAP196741 EQT196708:EQT196741 EGX196708:EGX196741 DXB196708:DXB196741 DNF196708:DNF196741 DDJ196708:DDJ196741 CTN196708:CTN196741 CJR196708:CJR196741 BZV196708:BZV196741 BPZ196708:BPZ196741 BGD196708:BGD196741 AWH196708:AWH196741 AML196708:AML196741 ACP196708:ACP196741 ST196708:ST196741 IX196708:IX196741 WVJ131172:WVJ131205 WLN131172:WLN131205 WBR131172:WBR131205 VRV131172:VRV131205 VHZ131172:VHZ131205 UYD131172:UYD131205 UOH131172:UOH131205 UEL131172:UEL131205 TUP131172:TUP131205 TKT131172:TKT131205 TAX131172:TAX131205 SRB131172:SRB131205 SHF131172:SHF131205 RXJ131172:RXJ131205 RNN131172:RNN131205 RDR131172:RDR131205 QTV131172:QTV131205 QJZ131172:QJZ131205 QAD131172:QAD131205 PQH131172:PQH131205 PGL131172:PGL131205 OWP131172:OWP131205 OMT131172:OMT131205 OCX131172:OCX131205 NTB131172:NTB131205 NJF131172:NJF131205 MZJ131172:MZJ131205 MPN131172:MPN131205 MFR131172:MFR131205 LVV131172:LVV131205 LLZ131172:LLZ131205 LCD131172:LCD131205 KSH131172:KSH131205 KIL131172:KIL131205 JYP131172:JYP131205 JOT131172:JOT131205 JEX131172:JEX131205 IVB131172:IVB131205 ILF131172:ILF131205 IBJ131172:IBJ131205 HRN131172:HRN131205 HHR131172:HHR131205 GXV131172:GXV131205 GNZ131172:GNZ131205 GED131172:GED131205 FUH131172:FUH131205 FKL131172:FKL131205 FAP131172:FAP131205 EQT131172:EQT131205 EGX131172:EGX131205 DXB131172:DXB131205 DNF131172:DNF131205 DDJ131172:DDJ131205 CTN131172:CTN131205 CJR131172:CJR131205 BZV131172:BZV131205 BPZ131172:BPZ131205 BGD131172:BGD131205 AWH131172:AWH131205 AML131172:AML131205 ACP131172:ACP131205 ST131172:ST131205 IX131172:IX131205 WVJ65636:WVJ65669 WLN65636:WLN65669 WBR65636:WBR65669 VRV65636:VRV65669 VHZ65636:VHZ65669 UYD65636:UYD65669 UOH65636:UOH65669 UEL65636:UEL65669 TUP65636:TUP65669 TKT65636:TKT65669 TAX65636:TAX65669 SRB65636:SRB65669 SHF65636:SHF65669 RXJ65636:RXJ65669 RNN65636:RNN65669 RDR65636:RDR65669 QTV65636:QTV65669 QJZ65636:QJZ65669 QAD65636:QAD65669 PQH65636:PQH65669 PGL65636:PGL65669 OWP65636:OWP65669 OMT65636:OMT65669 OCX65636:OCX65669 NTB65636:NTB65669 NJF65636:NJF65669 MZJ65636:MZJ65669 MPN65636:MPN65669 MFR65636:MFR65669 LVV65636:LVV65669 LLZ65636:LLZ65669 LCD65636:LCD65669 KSH65636:KSH65669 KIL65636:KIL65669 JYP65636:JYP65669 JOT65636:JOT65669 JEX65636:JEX65669 IVB65636:IVB65669 ILF65636:ILF65669 IBJ65636:IBJ65669 HRN65636:HRN65669 HHR65636:HHR65669 GXV65636:GXV65669 GNZ65636:GNZ65669 GED65636:GED65669 FUH65636:FUH65669 FKL65636:FKL65669 FAP65636:FAP65669 EQT65636:EQT65669 EGX65636:EGX65669 DXB65636:DXB65669 DNF65636:DNF65669 DDJ65636:DDJ65669 CTN65636:CTN65669 CJR65636:CJR65669 BZV65636:BZV65669 BPZ65636:BPZ65669 BGD65636:BGD65669 AWH65636:AWH65669 AML65636:AML65669 ACP65636:ACP65669 ST65636:ST65669 IX65636:IX65669 IX3:IX133 WVJ3:WVJ133 WLN3:WLN133 WBR3:WBR133 VRV3:VRV133 VHZ3:VHZ133 UYD3:UYD133 UOH3:UOH133 UEL3:UEL133 TUP3:TUP133 TKT3:TKT133 TAX3:TAX133 SRB3:SRB133 SHF3:SHF133 RXJ3:RXJ133 RNN3:RNN133 RDR3:RDR133 QTV3:QTV133 QJZ3:QJZ133 QAD3:QAD133 PQH3:PQH133 PGL3:PGL133 OWP3:OWP133 OMT3:OMT133 OCX3:OCX133 NTB3:NTB133 NJF3:NJF133 MZJ3:MZJ133 MPN3:MPN133 MFR3:MFR133 LVV3:LVV133 LLZ3:LLZ133 LCD3:LCD133 KSH3:KSH133 KIL3:KIL133 JYP3:JYP133 JOT3:JOT133 JEX3:JEX133 IVB3:IVB133 ILF3:ILF133 IBJ3:IBJ133 HRN3:HRN133 HHR3:HHR133 GXV3:GXV133 GNZ3:GNZ133 GED3:GED133 FUH3:FUH133 FKL3:FKL133 FAP3:FAP133 EQT3:EQT133 EGX3:EGX133 DXB3:DXB133 DNF3:DNF133 DDJ3:DDJ133 CTN3:CTN133 CJR3:CJR133 BZV3:BZV133 BPZ3:BPZ133 BGD3:BGD133 AWH3:AWH133 AML3:AML133 ACP3:ACP133 ST3:ST133">
      <formula1>0</formula1>
      <formula2>10000000000</formula2>
    </dataValidation>
    <dataValidation allowBlank="1" showInputMessage="1" showErrorMessage="1" prompt="El sueldo anual es el costo anual de las plazas, al multiplicarse el grupal mensual por 12, no se requiere su calculo se determina automaticamente. (Al intruducir más filas al formato copiar las formúlas de esta celda a las nuevas)." sqref="WVE983140:WVE983173 WLI983140:WLI983173 WBM983140:WBM983173 VRQ983140:VRQ983173 VHU983140:VHU983173 UXY983140:UXY983173 UOC983140:UOC983173 UEG983140:UEG983173 TUK983140:TUK983173 TKO983140:TKO983173 TAS983140:TAS983173 SQW983140:SQW983173 SHA983140:SHA983173 RXE983140:RXE983173 RNI983140:RNI983173 RDM983140:RDM983173 QTQ983140:QTQ983173 QJU983140:QJU983173 PZY983140:PZY983173 PQC983140:PQC983173 PGG983140:PGG983173 OWK983140:OWK983173 OMO983140:OMO983173 OCS983140:OCS983173 NSW983140:NSW983173 NJA983140:NJA983173 MZE983140:MZE983173 MPI983140:MPI983173 MFM983140:MFM983173 LVQ983140:LVQ983173 LLU983140:LLU983173 LBY983140:LBY983173 KSC983140:KSC983173 KIG983140:KIG983173 JYK983140:JYK983173 JOO983140:JOO983173 JES983140:JES983173 IUW983140:IUW983173 ILA983140:ILA983173 IBE983140:IBE983173 HRI983140:HRI983173 HHM983140:HHM983173 GXQ983140:GXQ983173 GNU983140:GNU983173 GDY983140:GDY983173 FUC983140:FUC983173 FKG983140:FKG983173 FAK983140:FAK983173 EQO983140:EQO983173 EGS983140:EGS983173 DWW983140:DWW983173 DNA983140:DNA983173 DDE983140:DDE983173 CTI983140:CTI983173 CJM983140:CJM983173 BZQ983140:BZQ983173 BPU983140:BPU983173 BFY983140:BFY983173 AWC983140:AWC983173 AMG983140:AMG983173 ACK983140:ACK983173 SO983140:SO983173 IS983140:IS983173 WVE917604:WVE917637 WLI917604:WLI917637 WBM917604:WBM917637 VRQ917604:VRQ917637 VHU917604:VHU917637 UXY917604:UXY917637 UOC917604:UOC917637 UEG917604:UEG917637 TUK917604:TUK917637 TKO917604:TKO917637 TAS917604:TAS917637 SQW917604:SQW917637 SHA917604:SHA917637 RXE917604:RXE917637 RNI917604:RNI917637 RDM917604:RDM917637 QTQ917604:QTQ917637 QJU917604:QJU917637 PZY917604:PZY917637 PQC917604:PQC917637 PGG917604:PGG917637 OWK917604:OWK917637 OMO917604:OMO917637 OCS917604:OCS917637 NSW917604:NSW917637 NJA917604:NJA917637 MZE917604:MZE917637 MPI917604:MPI917637 MFM917604:MFM917637 LVQ917604:LVQ917637 LLU917604:LLU917637 LBY917604:LBY917637 KSC917604:KSC917637 KIG917604:KIG917637 JYK917604:JYK917637 JOO917604:JOO917637 JES917604:JES917637 IUW917604:IUW917637 ILA917604:ILA917637 IBE917604:IBE917637 HRI917604:HRI917637 HHM917604:HHM917637 GXQ917604:GXQ917637 GNU917604:GNU917637 GDY917604:GDY917637 FUC917604:FUC917637 FKG917604:FKG917637 FAK917604:FAK917637 EQO917604:EQO917637 EGS917604:EGS917637 DWW917604:DWW917637 DNA917604:DNA917637 DDE917604:DDE917637 CTI917604:CTI917637 CJM917604:CJM917637 BZQ917604:BZQ917637 BPU917604:BPU917637 BFY917604:BFY917637 AWC917604:AWC917637 AMG917604:AMG917637 ACK917604:ACK917637 SO917604:SO917637 IS917604:IS917637 WVE852068:WVE852101 WLI852068:WLI852101 WBM852068:WBM852101 VRQ852068:VRQ852101 VHU852068:VHU852101 UXY852068:UXY852101 UOC852068:UOC852101 UEG852068:UEG852101 TUK852068:TUK852101 TKO852068:TKO852101 TAS852068:TAS852101 SQW852068:SQW852101 SHA852068:SHA852101 RXE852068:RXE852101 RNI852068:RNI852101 RDM852068:RDM852101 QTQ852068:QTQ852101 QJU852068:QJU852101 PZY852068:PZY852101 PQC852068:PQC852101 PGG852068:PGG852101 OWK852068:OWK852101 OMO852068:OMO852101 OCS852068:OCS852101 NSW852068:NSW852101 NJA852068:NJA852101 MZE852068:MZE852101 MPI852068:MPI852101 MFM852068:MFM852101 LVQ852068:LVQ852101 LLU852068:LLU852101 LBY852068:LBY852101 KSC852068:KSC852101 KIG852068:KIG852101 JYK852068:JYK852101 JOO852068:JOO852101 JES852068:JES852101 IUW852068:IUW852101 ILA852068:ILA852101 IBE852068:IBE852101 HRI852068:HRI852101 HHM852068:HHM852101 GXQ852068:GXQ852101 GNU852068:GNU852101 GDY852068:GDY852101 FUC852068:FUC852101 FKG852068:FKG852101 FAK852068:FAK852101 EQO852068:EQO852101 EGS852068:EGS852101 DWW852068:DWW852101 DNA852068:DNA852101 DDE852068:DDE852101 CTI852068:CTI852101 CJM852068:CJM852101 BZQ852068:BZQ852101 BPU852068:BPU852101 BFY852068:BFY852101 AWC852068:AWC852101 AMG852068:AMG852101 ACK852068:ACK852101 SO852068:SO852101 IS852068:IS852101 WVE786532:WVE786565 WLI786532:WLI786565 WBM786532:WBM786565 VRQ786532:VRQ786565 VHU786532:VHU786565 UXY786532:UXY786565 UOC786532:UOC786565 UEG786532:UEG786565 TUK786532:TUK786565 TKO786532:TKO786565 TAS786532:TAS786565 SQW786532:SQW786565 SHA786532:SHA786565 RXE786532:RXE786565 RNI786532:RNI786565 RDM786532:RDM786565 QTQ786532:QTQ786565 QJU786532:QJU786565 PZY786532:PZY786565 PQC786532:PQC786565 PGG786532:PGG786565 OWK786532:OWK786565 OMO786532:OMO786565 OCS786532:OCS786565 NSW786532:NSW786565 NJA786532:NJA786565 MZE786532:MZE786565 MPI786532:MPI786565 MFM786532:MFM786565 LVQ786532:LVQ786565 LLU786532:LLU786565 LBY786532:LBY786565 KSC786532:KSC786565 KIG786532:KIG786565 JYK786532:JYK786565 JOO786532:JOO786565 JES786532:JES786565 IUW786532:IUW786565 ILA786532:ILA786565 IBE786532:IBE786565 HRI786532:HRI786565 HHM786532:HHM786565 GXQ786532:GXQ786565 GNU786532:GNU786565 GDY786532:GDY786565 FUC786532:FUC786565 FKG786532:FKG786565 FAK786532:FAK786565 EQO786532:EQO786565 EGS786532:EGS786565 DWW786532:DWW786565 DNA786532:DNA786565 DDE786532:DDE786565 CTI786532:CTI786565 CJM786532:CJM786565 BZQ786532:BZQ786565 BPU786532:BPU786565 BFY786532:BFY786565 AWC786532:AWC786565 AMG786532:AMG786565 ACK786532:ACK786565 SO786532:SO786565 IS786532:IS786565 WVE720996:WVE721029 WLI720996:WLI721029 WBM720996:WBM721029 VRQ720996:VRQ721029 VHU720996:VHU721029 UXY720996:UXY721029 UOC720996:UOC721029 UEG720996:UEG721029 TUK720996:TUK721029 TKO720996:TKO721029 TAS720996:TAS721029 SQW720996:SQW721029 SHA720996:SHA721029 RXE720996:RXE721029 RNI720996:RNI721029 RDM720996:RDM721029 QTQ720996:QTQ721029 QJU720996:QJU721029 PZY720996:PZY721029 PQC720996:PQC721029 PGG720996:PGG721029 OWK720996:OWK721029 OMO720996:OMO721029 OCS720996:OCS721029 NSW720996:NSW721029 NJA720996:NJA721029 MZE720996:MZE721029 MPI720996:MPI721029 MFM720996:MFM721029 LVQ720996:LVQ721029 LLU720996:LLU721029 LBY720996:LBY721029 KSC720996:KSC721029 KIG720996:KIG721029 JYK720996:JYK721029 JOO720996:JOO721029 JES720996:JES721029 IUW720996:IUW721029 ILA720996:ILA721029 IBE720996:IBE721029 HRI720996:HRI721029 HHM720996:HHM721029 GXQ720996:GXQ721029 GNU720996:GNU721029 GDY720996:GDY721029 FUC720996:FUC721029 FKG720996:FKG721029 FAK720996:FAK721029 EQO720996:EQO721029 EGS720996:EGS721029 DWW720996:DWW721029 DNA720996:DNA721029 DDE720996:DDE721029 CTI720996:CTI721029 CJM720996:CJM721029 BZQ720996:BZQ721029 BPU720996:BPU721029 BFY720996:BFY721029 AWC720996:AWC721029 AMG720996:AMG721029 ACK720996:ACK721029 SO720996:SO721029 IS720996:IS721029 WVE655460:WVE655493 WLI655460:WLI655493 WBM655460:WBM655493 VRQ655460:VRQ655493 VHU655460:VHU655493 UXY655460:UXY655493 UOC655460:UOC655493 UEG655460:UEG655493 TUK655460:TUK655493 TKO655460:TKO655493 TAS655460:TAS655493 SQW655460:SQW655493 SHA655460:SHA655493 RXE655460:RXE655493 RNI655460:RNI655493 RDM655460:RDM655493 QTQ655460:QTQ655493 QJU655460:QJU655493 PZY655460:PZY655493 PQC655460:PQC655493 PGG655460:PGG655493 OWK655460:OWK655493 OMO655460:OMO655493 OCS655460:OCS655493 NSW655460:NSW655493 NJA655460:NJA655493 MZE655460:MZE655493 MPI655460:MPI655493 MFM655460:MFM655493 LVQ655460:LVQ655493 LLU655460:LLU655493 LBY655460:LBY655493 KSC655460:KSC655493 KIG655460:KIG655493 JYK655460:JYK655493 JOO655460:JOO655493 JES655460:JES655493 IUW655460:IUW655493 ILA655460:ILA655493 IBE655460:IBE655493 HRI655460:HRI655493 HHM655460:HHM655493 GXQ655460:GXQ655493 GNU655460:GNU655493 GDY655460:GDY655493 FUC655460:FUC655493 FKG655460:FKG655493 FAK655460:FAK655493 EQO655460:EQO655493 EGS655460:EGS655493 DWW655460:DWW655493 DNA655460:DNA655493 DDE655460:DDE655493 CTI655460:CTI655493 CJM655460:CJM655493 BZQ655460:BZQ655493 BPU655460:BPU655493 BFY655460:BFY655493 AWC655460:AWC655493 AMG655460:AMG655493 ACK655460:ACK655493 SO655460:SO655493 IS655460:IS655493 WVE589924:WVE589957 WLI589924:WLI589957 WBM589924:WBM589957 VRQ589924:VRQ589957 VHU589924:VHU589957 UXY589924:UXY589957 UOC589924:UOC589957 UEG589924:UEG589957 TUK589924:TUK589957 TKO589924:TKO589957 TAS589924:TAS589957 SQW589924:SQW589957 SHA589924:SHA589957 RXE589924:RXE589957 RNI589924:RNI589957 RDM589924:RDM589957 QTQ589924:QTQ589957 QJU589924:QJU589957 PZY589924:PZY589957 PQC589924:PQC589957 PGG589924:PGG589957 OWK589924:OWK589957 OMO589924:OMO589957 OCS589924:OCS589957 NSW589924:NSW589957 NJA589924:NJA589957 MZE589924:MZE589957 MPI589924:MPI589957 MFM589924:MFM589957 LVQ589924:LVQ589957 LLU589924:LLU589957 LBY589924:LBY589957 KSC589924:KSC589957 KIG589924:KIG589957 JYK589924:JYK589957 JOO589924:JOO589957 JES589924:JES589957 IUW589924:IUW589957 ILA589924:ILA589957 IBE589924:IBE589957 HRI589924:HRI589957 HHM589924:HHM589957 GXQ589924:GXQ589957 GNU589924:GNU589957 GDY589924:GDY589957 FUC589924:FUC589957 FKG589924:FKG589957 FAK589924:FAK589957 EQO589924:EQO589957 EGS589924:EGS589957 DWW589924:DWW589957 DNA589924:DNA589957 DDE589924:DDE589957 CTI589924:CTI589957 CJM589924:CJM589957 BZQ589924:BZQ589957 BPU589924:BPU589957 BFY589924:BFY589957 AWC589924:AWC589957 AMG589924:AMG589957 ACK589924:ACK589957 SO589924:SO589957 IS589924:IS589957 WVE524388:WVE524421 WLI524388:WLI524421 WBM524388:WBM524421 VRQ524388:VRQ524421 VHU524388:VHU524421 UXY524388:UXY524421 UOC524388:UOC524421 UEG524388:UEG524421 TUK524388:TUK524421 TKO524388:TKO524421 TAS524388:TAS524421 SQW524388:SQW524421 SHA524388:SHA524421 RXE524388:RXE524421 RNI524388:RNI524421 RDM524388:RDM524421 QTQ524388:QTQ524421 QJU524388:QJU524421 PZY524388:PZY524421 PQC524388:PQC524421 PGG524388:PGG524421 OWK524388:OWK524421 OMO524388:OMO524421 OCS524388:OCS524421 NSW524388:NSW524421 NJA524388:NJA524421 MZE524388:MZE524421 MPI524388:MPI524421 MFM524388:MFM524421 LVQ524388:LVQ524421 LLU524388:LLU524421 LBY524388:LBY524421 KSC524388:KSC524421 KIG524388:KIG524421 JYK524388:JYK524421 JOO524388:JOO524421 JES524388:JES524421 IUW524388:IUW524421 ILA524388:ILA524421 IBE524388:IBE524421 HRI524388:HRI524421 HHM524388:HHM524421 GXQ524388:GXQ524421 GNU524388:GNU524421 GDY524388:GDY524421 FUC524388:FUC524421 FKG524388:FKG524421 FAK524388:FAK524421 EQO524388:EQO524421 EGS524388:EGS524421 DWW524388:DWW524421 DNA524388:DNA524421 DDE524388:DDE524421 CTI524388:CTI524421 CJM524388:CJM524421 BZQ524388:BZQ524421 BPU524388:BPU524421 BFY524388:BFY524421 AWC524388:AWC524421 AMG524388:AMG524421 ACK524388:ACK524421 SO524388:SO524421 IS524388:IS524421 WVE458852:WVE458885 WLI458852:WLI458885 WBM458852:WBM458885 VRQ458852:VRQ458885 VHU458852:VHU458885 UXY458852:UXY458885 UOC458852:UOC458885 UEG458852:UEG458885 TUK458852:TUK458885 TKO458852:TKO458885 TAS458852:TAS458885 SQW458852:SQW458885 SHA458852:SHA458885 RXE458852:RXE458885 RNI458852:RNI458885 RDM458852:RDM458885 QTQ458852:QTQ458885 QJU458852:QJU458885 PZY458852:PZY458885 PQC458852:PQC458885 PGG458852:PGG458885 OWK458852:OWK458885 OMO458852:OMO458885 OCS458852:OCS458885 NSW458852:NSW458885 NJA458852:NJA458885 MZE458852:MZE458885 MPI458852:MPI458885 MFM458852:MFM458885 LVQ458852:LVQ458885 LLU458852:LLU458885 LBY458852:LBY458885 KSC458852:KSC458885 KIG458852:KIG458885 JYK458852:JYK458885 JOO458852:JOO458885 JES458852:JES458885 IUW458852:IUW458885 ILA458852:ILA458885 IBE458852:IBE458885 HRI458852:HRI458885 HHM458852:HHM458885 GXQ458852:GXQ458885 GNU458852:GNU458885 GDY458852:GDY458885 FUC458852:FUC458885 FKG458852:FKG458885 FAK458852:FAK458885 EQO458852:EQO458885 EGS458852:EGS458885 DWW458852:DWW458885 DNA458852:DNA458885 DDE458852:DDE458885 CTI458852:CTI458885 CJM458852:CJM458885 BZQ458852:BZQ458885 BPU458852:BPU458885 BFY458852:BFY458885 AWC458852:AWC458885 AMG458852:AMG458885 ACK458852:ACK458885 SO458852:SO458885 IS458852:IS458885 WVE393316:WVE393349 WLI393316:WLI393349 WBM393316:WBM393349 VRQ393316:VRQ393349 VHU393316:VHU393349 UXY393316:UXY393349 UOC393316:UOC393349 UEG393316:UEG393349 TUK393316:TUK393349 TKO393316:TKO393349 TAS393316:TAS393349 SQW393316:SQW393349 SHA393316:SHA393349 RXE393316:RXE393349 RNI393316:RNI393349 RDM393316:RDM393349 QTQ393316:QTQ393349 QJU393316:QJU393349 PZY393316:PZY393349 PQC393316:PQC393349 PGG393316:PGG393349 OWK393316:OWK393349 OMO393316:OMO393349 OCS393316:OCS393349 NSW393316:NSW393349 NJA393316:NJA393349 MZE393316:MZE393349 MPI393316:MPI393349 MFM393316:MFM393349 LVQ393316:LVQ393349 LLU393316:LLU393349 LBY393316:LBY393349 KSC393316:KSC393349 KIG393316:KIG393349 JYK393316:JYK393349 JOO393316:JOO393349 JES393316:JES393349 IUW393316:IUW393349 ILA393316:ILA393349 IBE393316:IBE393349 HRI393316:HRI393349 HHM393316:HHM393349 GXQ393316:GXQ393349 GNU393316:GNU393349 GDY393316:GDY393349 FUC393316:FUC393349 FKG393316:FKG393349 FAK393316:FAK393349 EQO393316:EQO393349 EGS393316:EGS393349 DWW393316:DWW393349 DNA393316:DNA393349 DDE393316:DDE393349 CTI393316:CTI393349 CJM393316:CJM393349 BZQ393316:BZQ393349 BPU393316:BPU393349 BFY393316:BFY393349 AWC393316:AWC393349 AMG393316:AMG393349 ACK393316:ACK393349 SO393316:SO393349 IS393316:IS393349 WVE327780:WVE327813 WLI327780:WLI327813 WBM327780:WBM327813 VRQ327780:VRQ327813 VHU327780:VHU327813 UXY327780:UXY327813 UOC327780:UOC327813 UEG327780:UEG327813 TUK327780:TUK327813 TKO327780:TKO327813 TAS327780:TAS327813 SQW327780:SQW327813 SHA327780:SHA327813 RXE327780:RXE327813 RNI327780:RNI327813 RDM327780:RDM327813 QTQ327780:QTQ327813 QJU327780:QJU327813 PZY327780:PZY327813 PQC327780:PQC327813 PGG327780:PGG327813 OWK327780:OWK327813 OMO327780:OMO327813 OCS327780:OCS327813 NSW327780:NSW327813 NJA327780:NJA327813 MZE327780:MZE327813 MPI327780:MPI327813 MFM327780:MFM327813 LVQ327780:LVQ327813 LLU327780:LLU327813 LBY327780:LBY327813 KSC327780:KSC327813 KIG327780:KIG327813 JYK327780:JYK327813 JOO327780:JOO327813 JES327780:JES327813 IUW327780:IUW327813 ILA327780:ILA327813 IBE327780:IBE327813 HRI327780:HRI327813 HHM327780:HHM327813 GXQ327780:GXQ327813 GNU327780:GNU327813 GDY327780:GDY327813 FUC327780:FUC327813 FKG327780:FKG327813 FAK327780:FAK327813 EQO327780:EQO327813 EGS327780:EGS327813 DWW327780:DWW327813 DNA327780:DNA327813 DDE327780:DDE327813 CTI327780:CTI327813 CJM327780:CJM327813 BZQ327780:BZQ327813 BPU327780:BPU327813 BFY327780:BFY327813 AWC327780:AWC327813 AMG327780:AMG327813 ACK327780:ACK327813 SO327780:SO327813 IS327780:IS327813 WVE262244:WVE262277 WLI262244:WLI262277 WBM262244:WBM262277 VRQ262244:VRQ262277 VHU262244:VHU262277 UXY262244:UXY262277 UOC262244:UOC262277 UEG262244:UEG262277 TUK262244:TUK262277 TKO262244:TKO262277 TAS262244:TAS262277 SQW262244:SQW262277 SHA262244:SHA262277 RXE262244:RXE262277 RNI262244:RNI262277 RDM262244:RDM262277 QTQ262244:QTQ262277 QJU262244:QJU262277 PZY262244:PZY262277 PQC262244:PQC262277 PGG262244:PGG262277 OWK262244:OWK262277 OMO262244:OMO262277 OCS262244:OCS262277 NSW262244:NSW262277 NJA262244:NJA262277 MZE262244:MZE262277 MPI262244:MPI262277 MFM262244:MFM262277 LVQ262244:LVQ262277 LLU262244:LLU262277 LBY262244:LBY262277 KSC262244:KSC262277 KIG262244:KIG262277 JYK262244:JYK262277 JOO262244:JOO262277 JES262244:JES262277 IUW262244:IUW262277 ILA262244:ILA262277 IBE262244:IBE262277 HRI262244:HRI262277 HHM262244:HHM262277 GXQ262244:GXQ262277 GNU262244:GNU262277 GDY262244:GDY262277 FUC262244:FUC262277 FKG262244:FKG262277 FAK262244:FAK262277 EQO262244:EQO262277 EGS262244:EGS262277 DWW262244:DWW262277 DNA262244:DNA262277 DDE262244:DDE262277 CTI262244:CTI262277 CJM262244:CJM262277 BZQ262244:BZQ262277 BPU262244:BPU262277 BFY262244:BFY262277 AWC262244:AWC262277 AMG262244:AMG262277 ACK262244:ACK262277 SO262244:SO262277 IS262244:IS262277 WVE196708:WVE196741 WLI196708:WLI196741 WBM196708:WBM196741 VRQ196708:VRQ196741 VHU196708:VHU196741 UXY196708:UXY196741 UOC196708:UOC196741 UEG196708:UEG196741 TUK196708:TUK196741 TKO196708:TKO196741 TAS196708:TAS196741 SQW196708:SQW196741 SHA196708:SHA196741 RXE196708:RXE196741 RNI196708:RNI196741 RDM196708:RDM196741 QTQ196708:QTQ196741 QJU196708:QJU196741 PZY196708:PZY196741 PQC196708:PQC196741 PGG196708:PGG196741 OWK196708:OWK196741 OMO196708:OMO196741 OCS196708:OCS196741 NSW196708:NSW196741 NJA196708:NJA196741 MZE196708:MZE196741 MPI196708:MPI196741 MFM196708:MFM196741 LVQ196708:LVQ196741 LLU196708:LLU196741 LBY196708:LBY196741 KSC196708:KSC196741 KIG196708:KIG196741 JYK196708:JYK196741 JOO196708:JOO196741 JES196708:JES196741 IUW196708:IUW196741 ILA196708:ILA196741 IBE196708:IBE196741 HRI196708:HRI196741 HHM196708:HHM196741 GXQ196708:GXQ196741 GNU196708:GNU196741 GDY196708:GDY196741 FUC196708:FUC196741 FKG196708:FKG196741 FAK196708:FAK196741 EQO196708:EQO196741 EGS196708:EGS196741 DWW196708:DWW196741 DNA196708:DNA196741 DDE196708:DDE196741 CTI196708:CTI196741 CJM196708:CJM196741 BZQ196708:BZQ196741 BPU196708:BPU196741 BFY196708:BFY196741 AWC196708:AWC196741 AMG196708:AMG196741 ACK196708:ACK196741 SO196708:SO196741 IS196708:IS196741 WVE131172:WVE131205 WLI131172:WLI131205 WBM131172:WBM131205 VRQ131172:VRQ131205 VHU131172:VHU131205 UXY131172:UXY131205 UOC131172:UOC131205 UEG131172:UEG131205 TUK131172:TUK131205 TKO131172:TKO131205 TAS131172:TAS131205 SQW131172:SQW131205 SHA131172:SHA131205 RXE131172:RXE131205 RNI131172:RNI131205 RDM131172:RDM131205 QTQ131172:QTQ131205 QJU131172:QJU131205 PZY131172:PZY131205 PQC131172:PQC131205 PGG131172:PGG131205 OWK131172:OWK131205 OMO131172:OMO131205 OCS131172:OCS131205 NSW131172:NSW131205 NJA131172:NJA131205 MZE131172:MZE131205 MPI131172:MPI131205 MFM131172:MFM131205 LVQ131172:LVQ131205 LLU131172:LLU131205 LBY131172:LBY131205 KSC131172:KSC131205 KIG131172:KIG131205 JYK131172:JYK131205 JOO131172:JOO131205 JES131172:JES131205 IUW131172:IUW131205 ILA131172:ILA131205 IBE131172:IBE131205 HRI131172:HRI131205 HHM131172:HHM131205 GXQ131172:GXQ131205 GNU131172:GNU131205 GDY131172:GDY131205 FUC131172:FUC131205 FKG131172:FKG131205 FAK131172:FAK131205 EQO131172:EQO131205 EGS131172:EGS131205 DWW131172:DWW131205 DNA131172:DNA131205 DDE131172:DDE131205 CTI131172:CTI131205 CJM131172:CJM131205 BZQ131172:BZQ131205 BPU131172:BPU131205 BFY131172:BFY131205 AWC131172:AWC131205 AMG131172:AMG131205 ACK131172:ACK131205 SO131172:SO131205 IS131172:IS131205 WVE65636:WVE65669 WLI65636:WLI65669 WBM65636:WBM65669 VRQ65636:VRQ65669 VHU65636:VHU65669 UXY65636:UXY65669 UOC65636:UOC65669 UEG65636:UEG65669 TUK65636:TUK65669 TKO65636:TKO65669 TAS65636:TAS65669 SQW65636:SQW65669 SHA65636:SHA65669 RXE65636:RXE65669 RNI65636:RNI65669 RDM65636:RDM65669 QTQ65636:QTQ65669 QJU65636:QJU65669 PZY65636:PZY65669 PQC65636:PQC65669 PGG65636:PGG65669 OWK65636:OWK65669 OMO65636:OMO65669 OCS65636:OCS65669 NSW65636:NSW65669 NJA65636:NJA65669 MZE65636:MZE65669 MPI65636:MPI65669 MFM65636:MFM65669 LVQ65636:LVQ65669 LLU65636:LLU65669 LBY65636:LBY65669 KSC65636:KSC65669 KIG65636:KIG65669 JYK65636:JYK65669 JOO65636:JOO65669 JES65636:JES65669 IUW65636:IUW65669 ILA65636:ILA65669 IBE65636:IBE65669 HRI65636:HRI65669 HHM65636:HHM65669 GXQ65636:GXQ65669 GNU65636:GNU65669 GDY65636:GDY65669 FUC65636:FUC65669 FKG65636:FKG65669 FAK65636:FAK65669 EQO65636:EQO65669 EGS65636:EGS65669 DWW65636:DWW65669 DNA65636:DNA65669 DDE65636:DDE65669 CTI65636:CTI65669 CJM65636:CJM65669 BZQ65636:BZQ65669 BPU65636:BPU65669 BFY65636:BFY65669 AWC65636:AWC65669 AMG65636:AMG65669 ACK65636:ACK65669 SO65636:SO65669 IS65636:IS65669 H983140:H983173 H917604:H917637 H852068:H852101 H786532:H786565 H720996:H721029 H655460:H655493 H589924:H589957 H524388:H524421 H458852:H458885 H393316:H393349 H327780:H327813 H262244:H262277 H196708:H196741 H131172:H131205 H65636:H65669 IS3:IS133 WVE3:WVE133 WLI3:WLI133 WBM3:WBM133 VRQ3:VRQ133 VHU3:VHU133 UXY3:UXY133 UOC3:UOC133 UEG3:UEG133 TUK3:TUK133 TKO3:TKO133 TAS3:TAS133 SQW3:SQW133 SHA3:SHA133 RXE3:RXE133 RNI3:RNI133 RDM3:RDM133 QTQ3:QTQ133 QJU3:QJU133 PZY3:PZY133 PQC3:PQC133 PGG3:PGG133 OWK3:OWK133 OMO3:OMO133 OCS3:OCS133 NSW3:NSW133 NJA3:NJA133 MZE3:MZE133 MPI3:MPI133 MFM3:MFM133 LVQ3:LVQ133 LLU3:LLU133 LBY3:LBY133 KSC3:KSC133 KIG3:KIG133 JYK3:JYK133 JOO3:JOO133 JES3:JES133 IUW3:IUW133 ILA3:ILA133 IBE3:IBE133 HRI3:HRI133 HHM3:HHM133 GXQ3:GXQ133 GNU3:GNU133 GDY3:GDY133 FUC3:FUC133 FKG3:FKG133 FAK3:FAK133 EQO3:EQO133 EGS3:EGS133 DWW3:DWW133 DNA3:DNA133 DDE3:DDE133 CTI3:CTI133 CJM3:CJM133 BZQ3:BZQ133 BPU3:BPU133 BFY3:BFY133 AWC3:AWC133 AMG3:AMG133 ACK3:ACK133 SO3:SO133"/>
    <dataValidation allowBlank="1" showInputMessage="1" showErrorMessage="1" prompt="El sueldo grupal mensual es el costo total de plazas, al multiplicarse estas por el sueldo individual mensual, no se requiere su calculo se determina automaticamente. (Al intruducir más filas al formato copiar las formúlas de esta celda a las nuevas)." sqref="WVD983140:WVD983173 WLH983140:WLH983173 WBL983140:WBL983173 VRP983140:VRP983173 VHT983140:VHT983173 UXX983140:UXX983173 UOB983140:UOB983173 UEF983140:UEF983173 TUJ983140:TUJ983173 TKN983140:TKN983173 TAR983140:TAR983173 SQV983140:SQV983173 SGZ983140:SGZ983173 RXD983140:RXD983173 RNH983140:RNH983173 RDL983140:RDL983173 QTP983140:QTP983173 QJT983140:QJT983173 PZX983140:PZX983173 PQB983140:PQB983173 PGF983140:PGF983173 OWJ983140:OWJ983173 OMN983140:OMN983173 OCR983140:OCR983173 NSV983140:NSV983173 NIZ983140:NIZ983173 MZD983140:MZD983173 MPH983140:MPH983173 MFL983140:MFL983173 LVP983140:LVP983173 LLT983140:LLT983173 LBX983140:LBX983173 KSB983140:KSB983173 KIF983140:KIF983173 JYJ983140:JYJ983173 JON983140:JON983173 JER983140:JER983173 IUV983140:IUV983173 IKZ983140:IKZ983173 IBD983140:IBD983173 HRH983140:HRH983173 HHL983140:HHL983173 GXP983140:GXP983173 GNT983140:GNT983173 GDX983140:GDX983173 FUB983140:FUB983173 FKF983140:FKF983173 FAJ983140:FAJ983173 EQN983140:EQN983173 EGR983140:EGR983173 DWV983140:DWV983173 DMZ983140:DMZ983173 DDD983140:DDD983173 CTH983140:CTH983173 CJL983140:CJL983173 BZP983140:BZP983173 BPT983140:BPT983173 BFX983140:BFX983173 AWB983140:AWB983173 AMF983140:AMF983173 ACJ983140:ACJ983173 SN983140:SN983173 IR983140:IR983173 WVD917604:WVD917637 WLH917604:WLH917637 WBL917604:WBL917637 VRP917604:VRP917637 VHT917604:VHT917637 UXX917604:UXX917637 UOB917604:UOB917637 UEF917604:UEF917637 TUJ917604:TUJ917637 TKN917604:TKN917637 TAR917604:TAR917637 SQV917604:SQV917637 SGZ917604:SGZ917637 RXD917604:RXD917637 RNH917604:RNH917637 RDL917604:RDL917637 QTP917604:QTP917637 QJT917604:QJT917637 PZX917604:PZX917637 PQB917604:PQB917637 PGF917604:PGF917637 OWJ917604:OWJ917637 OMN917604:OMN917637 OCR917604:OCR917637 NSV917604:NSV917637 NIZ917604:NIZ917637 MZD917604:MZD917637 MPH917604:MPH917637 MFL917604:MFL917637 LVP917604:LVP917637 LLT917604:LLT917637 LBX917604:LBX917637 KSB917604:KSB917637 KIF917604:KIF917637 JYJ917604:JYJ917637 JON917604:JON917637 JER917604:JER917637 IUV917604:IUV917637 IKZ917604:IKZ917637 IBD917604:IBD917637 HRH917604:HRH917637 HHL917604:HHL917637 GXP917604:GXP917637 GNT917604:GNT917637 GDX917604:GDX917637 FUB917604:FUB917637 FKF917604:FKF917637 FAJ917604:FAJ917637 EQN917604:EQN917637 EGR917604:EGR917637 DWV917604:DWV917637 DMZ917604:DMZ917637 DDD917604:DDD917637 CTH917604:CTH917637 CJL917604:CJL917637 BZP917604:BZP917637 BPT917604:BPT917637 BFX917604:BFX917637 AWB917604:AWB917637 AMF917604:AMF917637 ACJ917604:ACJ917637 SN917604:SN917637 IR917604:IR917637 WVD852068:WVD852101 WLH852068:WLH852101 WBL852068:WBL852101 VRP852068:VRP852101 VHT852068:VHT852101 UXX852068:UXX852101 UOB852068:UOB852101 UEF852068:UEF852101 TUJ852068:TUJ852101 TKN852068:TKN852101 TAR852068:TAR852101 SQV852068:SQV852101 SGZ852068:SGZ852101 RXD852068:RXD852101 RNH852068:RNH852101 RDL852068:RDL852101 QTP852068:QTP852101 QJT852068:QJT852101 PZX852068:PZX852101 PQB852068:PQB852101 PGF852068:PGF852101 OWJ852068:OWJ852101 OMN852068:OMN852101 OCR852068:OCR852101 NSV852068:NSV852101 NIZ852068:NIZ852101 MZD852068:MZD852101 MPH852068:MPH852101 MFL852068:MFL852101 LVP852068:LVP852101 LLT852068:LLT852101 LBX852068:LBX852101 KSB852068:KSB852101 KIF852068:KIF852101 JYJ852068:JYJ852101 JON852068:JON852101 JER852068:JER852101 IUV852068:IUV852101 IKZ852068:IKZ852101 IBD852068:IBD852101 HRH852068:HRH852101 HHL852068:HHL852101 GXP852068:GXP852101 GNT852068:GNT852101 GDX852068:GDX852101 FUB852068:FUB852101 FKF852068:FKF852101 FAJ852068:FAJ852101 EQN852068:EQN852101 EGR852068:EGR852101 DWV852068:DWV852101 DMZ852068:DMZ852101 DDD852068:DDD852101 CTH852068:CTH852101 CJL852068:CJL852101 BZP852068:BZP852101 BPT852068:BPT852101 BFX852068:BFX852101 AWB852068:AWB852101 AMF852068:AMF852101 ACJ852068:ACJ852101 SN852068:SN852101 IR852068:IR852101 WVD786532:WVD786565 WLH786532:WLH786565 WBL786532:WBL786565 VRP786532:VRP786565 VHT786532:VHT786565 UXX786532:UXX786565 UOB786532:UOB786565 UEF786532:UEF786565 TUJ786532:TUJ786565 TKN786532:TKN786565 TAR786532:TAR786565 SQV786532:SQV786565 SGZ786532:SGZ786565 RXD786532:RXD786565 RNH786532:RNH786565 RDL786532:RDL786565 QTP786532:QTP786565 QJT786532:QJT786565 PZX786532:PZX786565 PQB786532:PQB786565 PGF786532:PGF786565 OWJ786532:OWJ786565 OMN786532:OMN786565 OCR786532:OCR786565 NSV786532:NSV786565 NIZ786532:NIZ786565 MZD786532:MZD786565 MPH786532:MPH786565 MFL786532:MFL786565 LVP786532:LVP786565 LLT786532:LLT786565 LBX786532:LBX786565 KSB786532:KSB786565 KIF786532:KIF786565 JYJ786532:JYJ786565 JON786532:JON786565 JER786532:JER786565 IUV786532:IUV786565 IKZ786532:IKZ786565 IBD786532:IBD786565 HRH786532:HRH786565 HHL786532:HHL786565 GXP786532:GXP786565 GNT786532:GNT786565 GDX786532:GDX786565 FUB786532:FUB786565 FKF786532:FKF786565 FAJ786532:FAJ786565 EQN786532:EQN786565 EGR786532:EGR786565 DWV786532:DWV786565 DMZ786532:DMZ786565 DDD786532:DDD786565 CTH786532:CTH786565 CJL786532:CJL786565 BZP786532:BZP786565 BPT786532:BPT786565 BFX786532:BFX786565 AWB786532:AWB786565 AMF786532:AMF786565 ACJ786532:ACJ786565 SN786532:SN786565 IR786532:IR786565 WVD720996:WVD721029 WLH720996:WLH721029 WBL720996:WBL721029 VRP720996:VRP721029 VHT720996:VHT721029 UXX720996:UXX721029 UOB720996:UOB721029 UEF720996:UEF721029 TUJ720996:TUJ721029 TKN720996:TKN721029 TAR720996:TAR721029 SQV720996:SQV721029 SGZ720996:SGZ721029 RXD720996:RXD721029 RNH720996:RNH721029 RDL720996:RDL721029 QTP720996:QTP721029 QJT720996:QJT721029 PZX720996:PZX721029 PQB720996:PQB721029 PGF720996:PGF721029 OWJ720996:OWJ721029 OMN720996:OMN721029 OCR720996:OCR721029 NSV720996:NSV721029 NIZ720996:NIZ721029 MZD720996:MZD721029 MPH720996:MPH721029 MFL720996:MFL721029 LVP720996:LVP721029 LLT720996:LLT721029 LBX720996:LBX721029 KSB720996:KSB721029 KIF720996:KIF721029 JYJ720996:JYJ721029 JON720996:JON721029 JER720996:JER721029 IUV720996:IUV721029 IKZ720996:IKZ721029 IBD720996:IBD721029 HRH720996:HRH721029 HHL720996:HHL721029 GXP720996:GXP721029 GNT720996:GNT721029 GDX720996:GDX721029 FUB720996:FUB721029 FKF720996:FKF721029 FAJ720996:FAJ721029 EQN720996:EQN721029 EGR720996:EGR721029 DWV720996:DWV721029 DMZ720996:DMZ721029 DDD720996:DDD721029 CTH720996:CTH721029 CJL720996:CJL721029 BZP720996:BZP721029 BPT720996:BPT721029 BFX720996:BFX721029 AWB720996:AWB721029 AMF720996:AMF721029 ACJ720996:ACJ721029 SN720996:SN721029 IR720996:IR721029 WVD655460:WVD655493 WLH655460:WLH655493 WBL655460:WBL655493 VRP655460:VRP655493 VHT655460:VHT655493 UXX655460:UXX655493 UOB655460:UOB655493 UEF655460:UEF655493 TUJ655460:TUJ655493 TKN655460:TKN655493 TAR655460:TAR655493 SQV655460:SQV655493 SGZ655460:SGZ655493 RXD655460:RXD655493 RNH655460:RNH655493 RDL655460:RDL655493 QTP655460:QTP655493 QJT655460:QJT655493 PZX655460:PZX655493 PQB655460:PQB655493 PGF655460:PGF655493 OWJ655460:OWJ655493 OMN655460:OMN655493 OCR655460:OCR655493 NSV655460:NSV655493 NIZ655460:NIZ655493 MZD655460:MZD655493 MPH655460:MPH655493 MFL655460:MFL655493 LVP655460:LVP655493 LLT655460:LLT655493 LBX655460:LBX655493 KSB655460:KSB655493 KIF655460:KIF655493 JYJ655460:JYJ655493 JON655460:JON655493 JER655460:JER655493 IUV655460:IUV655493 IKZ655460:IKZ655493 IBD655460:IBD655493 HRH655460:HRH655493 HHL655460:HHL655493 GXP655460:GXP655493 GNT655460:GNT655493 GDX655460:GDX655493 FUB655460:FUB655493 FKF655460:FKF655493 FAJ655460:FAJ655493 EQN655460:EQN655493 EGR655460:EGR655493 DWV655460:DWV655493 DMZ655460:DMZ655493 DDD655460:DDD655493 CTH655460:CTH655493 CJL655460:CJL655493 BZP655460:BZP655493 BPT655460:BPT655493 BFX655460:BFX655493 AWB655460:AWB655493 AMF655460:AMF655493 ACJ655460:ACJ655493 SN655460:SN655493 IR655460:IR655493 WVD589924:WVD589957 WLH589924:WLH589957 WBL589924:WBL589957 VRP589924:VRP589957 VHT589924:VHT589957 UXX589924:UXX589957 UOB589924:UOB589957 UEF589924:UEF589957 TUJ589924:TUJ589957 TKN589924:TKN589957 TAR589924:TAR589957 SQV589924:SQV589957 SGZ589924:SGZ589957 RXD589924:RXD589957 RNH589924:RNH589957 RDL589924:RDL589957 QTP589924:QTP589957 QJT589924:QJT589957 PZX589924:PZX589957 PQB589924:PQB589957 PGF589924:PGF589957 OWJ589924:OWJ589957 OMN589924:OMN589957 OCR589924:OCR589957 NSV589924:NSV589957 NIZ589924:NIZ589957 MZD589924:MZD589957 MPH589924:MPH589957 MFL589924:MFL589957 LVP589924:LVP589957 LLT589924:LLT589957 LBX589924:LBX589957 KSB589924:KSB589957 KIF589924:KIF589957 JYJ589924:JYJ589957 JON589924:JON589957 JER589924:JER589957 IUV589924:IUV589957 IKZ589924:IKZ589957 IBD589924:IBD589957 HRH589924:HRH589957 HHL589924:HHL589957 GXP589924:GXP589957 GNT589924:GNT589957 GDX589924:GDX589957 FUB589924:FUB589957 FKF589924:FKF589957 FAJ589924:FAJ589957 EQN589924:EQN589957 EGR589924:EGR589957 DWV589924:DWV589957 DMZ589924:DMZ589957 DDD589924:DDD589957 CTH589924:CTH589957 CJL589924:CJL589957 BZP589924:BZP589957 BPT589924:BPT589957 BFX589924:BFX589957 AWB589924:AWB589957 AMF589924:AMF589957 ACJ589924:ACJ589957 SN589924:SN589957 IR589924:IR589957 WVD524388:WVD524421 WLH524388:WLH524421 WBL524388:WBL524421 VRP524388:VRP524421 VHT524388:VHT524421 UXX524388:UXX524421 UOB524388:UOB524421 UEF524388:UEF524421 TUJ524388:TUJ524421 TKN524388:TKN524421 TAR524388:TAR524421 SQV524388:SQV524421 SGZ524388:SGZ524421 RXD524388:RXD524421 RNH524388:RNH524421 RDL524388:RDL524421 QTP524388:QTP524421 QJT524388:QJT524421 PZX524388:PZX524421 PQB524388:PQB524421 PGF524388:PGF524421 OWJ524388:OWJ524421 OMN524388:OMN524421 OCR524388:OCR524421 NSV524388:NSV524421 NIZ524388:NIZ524421 MZD524388:MZD524421 MPH524388:MPH524421 MFL524388:MFL524421 LVP524388:LVP524421 LLT524388:LLT524421 LBX524388:LBX524421 KSB524388:KSB524421 KIF524388:KIF524421 JYJ524388:JYJ524421 JON524388:JON524421 JER524388:JER524421 IUV524388:IUV524421 IKZ524388:IKZ524421 IBD524388:IBD524421 HRH524388:HRH524421 HHL524388:HHL524421 GXP524388:GXP524421 GNT524388:GNT524421 GDX524388:GDX524421 FUB524388:FUB524421 FKF524388:FKF524421 FAJ524388:FAJ524421 EQN524388:EQN524421 EGR524388:EGR524421 DWV524388:DWV524421 DMZ524388:DMZ524421 DDD524388:DDD524421 CTH524388:CTH524421 CJL524388:CJL524421 BZP524388:BZP524421 BPT524388:BPT524421 BFX524388:BFX524421 AWB524388:AWB524421 AMF524388:AMF524421 ACJ524388:ACJ524421 SN524388:SN524421 IR524388:IR524421 WVD458852:WVD458885 WLH458852:WLH458885 WBL458852:WBL458885 VRP458852:VRP458885 VHT458852:VHT458885 UXX458852:UXX458885 UOB458852:UOB458885 UEF458852:UEF458885 TUJ458852:TUJ458885 TKN458852:TKN458885 TAR458852:TAR458885 SQV458852:SQV458885 SGZ458852:SGZ458885 RXD458852:RXD458885 RNH458852:RNH458885 RDL458852:RDL458885 QTP458852:QTP458885 QJT458852:QJT458885 PZX458852:PZX458885 PQB458852:PQB458885 PGF458852:PGF458885 OWJ458852:OWJ458885 OMN458852:OMN458885 OCR458852:OCR458885 NSV458852:NSV458885 NIZ458852:NIZ458885 MZD458852:MZD458885 MPH458852:MPH458885 MFL458852:MFL458885 LVP458852:LVP458885 LLT458852:LLT458885 LBX458852:LBX458885 KSB458852:KSB458885 KIF458852:KIF458885 JYJ458852:JYJ458885 JON458852:JON458885 JER458852:JER458885 IUV458852:IUV458885 IKZ458852:IKZ458885 IBD458852:IBD458885 HRH458852:HRH458885 HHL458852:HHL458885 GXP458852:GXP458885 GNT458852:GNT458885 GDX458852:GDX458885 FUB458852:FUB458885 FKF458852:FKF458885 FAJ458852:FAJ458885 EQN458852:EQN458885 EGR458852:EGR458885 DWV458852:DWV458885 DMZ458852:DMZ458885 DDD458852:DDD458885 CTH458852:CTH458885 CJL458852:CJL458885 BZP458852:BZP458885 BPT458852:BPT458885 BFX458852:BFX458885 AWB458852:AWB458885 AMF458852:AMF458885 ACJ458852:ACJ458885 SN458852:SN458885 IR458852:IR458885 WVD393316:WVD393349 WLH393316:WLH393349 WBL393316:WBL393349 VRP393316:VRP393349 VHT393316:VHT393349 UXX393316:UXX393349 UOB393316:UOB393349 UEF393316:UEF393349 TUJ393316:TUJ393349 TKN393316:TKN393349 TAR393316:TAR393349 SQV393316:SQV393349 SGZ393316:SGZ393349 RXD393316:RXD393349 RNH393316:RNH393349 RDL393316:RDL393349 QTP393316:QTP393349 QJT393316:QJT393349 PZX393316:PZX393349 PQB393316:PQB393349 PGF393316:PGF393349 OWJ393316:OWJ393349 OMN393316:OMN393349 OCR393316:OCR393349 NSV393316:NSV393349 NIZ393316:NIZ393349 MZD393316:MZD393349 MPH393316:MPH393349 MFL393316:MFL393349 LVP393316:LVP393349 LLT393316:LLT393349 LBX393316:LBX393349 KSB393316:KSB393349 KIF393316:KIF393349 JYJ393316:JYJ393349 JON393316:JON393349 JER393316:JER393349 IUV393316:IUV393349 IKZ393316:IKZ393349 IBD393316:IBD393349 HRH393316:HRH393349 HHL393316:HHL393349 GXP393316:GXP393349 GNT393316:GNT393349 GDX393316:GDX393349 FUB393316:FUB393349 FKF393316:FKF393349 FAJ393316:FAJ393349 EQN393316:EQN393349 EGR393316:EGR393349 DWV393316:DWV393349 DMZ393316:DMZ393349 DDD393316:DDD393349 CTH393316:CTH393349 CJL393316:CJL393349 BZP393316:BZP393349 BPT393316:BPT393349 BFX393316:BFX393349 AWB393316:AWB393349 AMF393316:AMF393349 ACJ393316:ACJ393349 SN393316:SN393349 IR393316:IR393349 WVD327780:WVD327813 WLH327780:WLH327813 WBL327780:WBL327813 VRP327780:VRP327813 VHT327780:VHT327813 UXX327780:UXX327813 UOB327780:UOB327813 UEF327780:UEF327813 TUJ327780:TUJ327813 TKN327780:TKN327813 TAR327780:TAR327813 SQV327780:SQV327813 SGZ327780:SGZ327813 RXD327780:RXD327813 RNH327780:RNH327813 RDL327780:RDL327813 QTP327780:QTP327813 QJT327780:QJT327813 PZX327780:PZX327813 PQB327780:PQB327813 PGF327780:PGF327813 OWJ327780:OWJ327813 OMN327780:OMN327813 OCR327780:OCR327813 NSV327780:NSV327813 NIZ327780:NIZ327813 MZD327780:MZD327813 MPH327780:MPH327813 MFL327780:MFL327813 LVP327780:LVP327813 LLT327780:LLT327813 LBX327780:LBX327813 KSB327780:KSB327813 KIF327780:KIF327813 JYJ327780:JYJ327813 JON327780:JON327813 JER327780:JER327813 IUV327780:IUV327813 IKZ327780:IKZ327813 IBD327780:IBD327813 HRH327780:HRH327813 HHL327780:HHL327813 GXP327780:GXP327813 GNT327780:GNT327813 GDX327780:GDX327813 FUB327780:FUB327813 FKF327780:FKF327813 FAJ327780:FAJ327813 EQN327780:EQN327813 EGR327780:EGR327813 DWV327780:DWV327813 DMZ327780:DMZ327813 DDD327780:DDD327813 CTH327780:CTH327813 CJL327780:CJL327813 BZP327780:BZP327813 BPT327780:BPT327813 BFX327780:BFX327813 AWB327780:AWB327813 AMF327780:AMF327813 ACJ327780:ACJ327813 SN327780:SN327813 IR327780:IR327813 WVD262244:WVD262277 WLH262244:WLH262277 WBL262244:WBL262277 VRP262244:VRP262277 VHT262244:VHT262277 UXX262244:UXX262277 UOB262244:UOB262277 UEF262244:UEF262277 TUJ262244:TUJ262277 TKN262244:TKN262277 TAR262244:TAR262277 SQV262244:SQV262277 SGZ262244:SGZ262277 RXD262244:RXD262277 RNH262244:RNH262277 RDL262244:RDL262277 QTP262244:QTP262277 QJT262244:QJT262277 PZX262244:PZX262277 PQB262244:PQB262277 PGF262244:PGF262277 OWJ262244:OWJ262277 OMN262244:OMN262277 OCR262244:OCR262277 NSV262244:NSV262277 NIZ262244:NIZ262277 MZD262244:MZD262277 MPH262244:MPH262277 MFL262244:MFL262277 LVP262244:LVP262277 LLT262244:LLT262277 LBX262244:LBX262277 KSB262244:KSB262277 KIF262244:KIF262277 JYJ262244:JYJ262277 JON262244:JON262277 JER262244:JER262277 IUV262244:IUV262277 IKZ262244:IKZ262277 IBD262244:IBD262277 HRH262244:HRH262277 HHL262244:HHL262277 GXP262244:GXP262277 GNT262244:GNT262277 GDX262244:GDX262277 FUB262244:FUB262277 FKF262244:FKF262277 FAJ262244:FAJ262277 EQN262244:EQN262277 EGR262244:EGR262277 DWV262244:DWV262277 DMZ262244:DMZ262277 DDD262244:DDD262277 CTH262244:CTH262277 CJL262244:CJL262277 BZP262244:BZP262277 BPT262244:BPT262277 BFX262244:BFX262277 AWB262244:AWB262277 AMF262244:AMF262277 ACJ262244:ACJ262277 SN262244:SN262277 IR262244:IR262277 WVD196708:WVD196741 WLH196708:WLH196741 WBL196708:WBL196741 VRP196708:VRP196741 VHT196708:VHT196741 UXX196708:UXX196741 UOB196708:UOB196741 UEF196708:UEF196741 TUJ196708:TUJ196741 TKN196708:TKN196741 TAR196708:TAR196741 SQV196708:SQV196741 SGZ196708:SGZ196741 RXD196708:RXD196741 RNH196708:RNH196741 RDL196708:RDL196741 QTP196708:QTP196741 QJT196708:QJT196741 PZX196708:PZX196741 PQB196708:PQB196741 PGF196708:PGF196741 OWJ196708:OWJ196741 OMN196708:OMN196741 OCR196708:OCR196741 NSV196708:NSV196741 NIZ196708:NIZ196741 MZD196708:MZD196741 MPH196708:MPH196741 MFL196708:MFL196741 LVP196708:LVP196741 LLT196708:LLT196741 LBX196708:LBX196741 KSB196708:KSB196741 KIF196708:KIF196741 JYJ196708:JYJ196741 JON196708:JON196741 JER196708:JER196741 IUV196708:IUV196741 IKZ196708:IKZ196741 IBD196708:IBD196741 HRH196708:HRH196741 HHL196708:HHL196741 GXP196708:GXP196741 GNT196708:GNT196741 GDX196708:GDX196741 FUB196708:FUB196741 FKF196708:FKF196741 FAJ196708:FAJ196741 EQN196708:EQN196741 EGR196708:EGR196741 DWV196708:DWV196741 DMZ196708:DMZ196741 DDD196708:DDD196741 CTH196708:CTH196741 CJL196708:CJL196741 BZP196708:BZP196741 BPT196708:BPT196741 BFX196708:BFX196741 AWB196708:AWB196741 AMF196708:AMF196741 ACJ196708:ACJ196741 SN196708:SN196741 IR196708:IR196741 WVD131172:WVD131205 WLH131172:WLH131205 WBL131172:WBL131205 VRP131172:VRP131205 VHT131172:VHT131205 UXX131172:UXX131205 UOB131172:UOB131205 UEF131172:UEF131205 TUJ131172:TUJ131205 TKN131172:TKN131205 TAR131172:TAR131205 SQV131172:SQV131205 SGZ131172:SGZ131205 RXD131172:RXD131205 RNH131172:RNH131205 RDL131172:RDL131205 QTP131172:QTP131205 QJT131172:QJT131205 PZX131172:PZX131205 PQB131172:PQB131205 PGF131172:PGF131205 OWJ131172:OWJ131205 OMN131172:OMN131205 OCR131172:OCR131205 NSV131172:NSV131205 NIZ131172:NIZ131205 MZD131172:MZD131205 MPH131172:MPH131205 MFL131172:MFL131205 LVP131172:LVP131205 LLT131172:LLT131205 LBX131172:LBX131205 KSB131172:KSB131205 KIF131172:KIF131205 JYJ131172:JYJ131205 JON131172:JON131205 JER131172:JER131205 IUV131172:IUV131205 IKZ131172:IKZ131205 IBD131172:IBD131205 HRH131172:HRH131205 HHL131172:HHL131205 GXP131172:GXP131205 GNT131172:GNT131205 GDX131172:GDX131205 FUB131172:FUB131205 FKF131172:FKF131205 FAJ131172:FAJ131205 EQN131172:EQN131205 EGR131172:EGR131205 DWV131172:DWV131205 DMZ131172:DMZ131205 DDD131172:DDD131205 CTH131172:CTH131205 CJL131172:CJL131205 BZP131172:BZP131205 BPT131172:BPT131205 BFX131172:BFX131205 AWB131172:AWB131205 AMF131172:AMF131205 ACJ131172:ACJ131205 SN131172:SN131205 IR131172:IR131205 WVD65636:WVD65669 WLH65636:WLH65669 WBL65636:WBL65669 VRP65636:VRP65669 VHT65636:VHT65669 UXX65636:UXX65669 UOB65636:UOB65669 UEF65636:UEF65669 TUJ65636:TUJ65669 TKN65636:TKN65669 TAR65636:TAR65669 SQV65636:SQV65669 SGZ65636:SGZ65669 RXD65636:RXD65669 RNH65636:RNH65669 RDL65636:RDL65669 QTP65636:QTP65669 QJT65636:QJT65669 PZX65636:PZX65669 PQB65636:PQB65669 PGF65636:PGF65669 OWJ65636:OWJ65669 OMN65636:OMN65669 OCR65636:OCR65669 NSV65636:NSV65669 NIZ65636:NIZ65669 MZD65636:MZD65669 MPH65636:MPH65669 MFL65636:MFL65669 LVP65636:LVP65669 LLT65636:LLT65669 LBX65636:LBX65669 KSB65636:KSB65669 KIF65636:KIF65669 JYJ65636:JYJ65669 JON65636:JON65669 JER65636:JER65669 IUV65636:IUV65669 IKZ65636:IKZ65669 IBD65636:IBD65669 HRH65636:HRH65669 HHL65636:HHL65669 GXP65636:GXP65669 GNT65636:GNT65669 GDX65636:GDX65669 FUB65636:FUB65669 FKF65636:FKF65669 FAJ65636:FAJ65669 EQN65636:EQN65669 EGR65636:EGR65669 DWV65636:DWV65669 DMZ65636:DMZ65669 DDD65636:DDD65669 CTH65636:CTH65669 CJL65636:CJL65669 BZP65636:BZP65669 BPT65636:BPT65669 BFX65636:BFX65669 AWB65636:AWB65669 AMF65636:AMF65669 ACJ65636:ACJ65669 SN65636:SN65669 IR65636:IR65669 G983140:G983173 G917604:G917637 G852068:G852101 G786532:G786565 G720996:G721029 G655460:G655493 G589924:G589957 G524388:G524421 G458852:G458885 G393316:G393349 G327780:G327813 G262244:G262277 G196708:G196741 G131172:G131205 G65636:G65669 IR3:IR133 WVD3:WVD133 WLH3:WLH133 WBL3:WBL133 VRP3:VRP133 VHT3:VHT133 UXX3:UXX133 UOB3:UOB133 UEF3:UEF133 TUJ3:TUJ133 TKN3:TKN133 TAR3:TAR133 SQV3:SQV133 SGZ3:SGZ133 RXD3:RXD133 RNH3:RNH133 RDL3:RDL133 QTP3:QTP133 QJT3:QJT133 PZX3:PZX133 PQB3:PQB133 PGF3:PGF133 OWJ3:OWJ133 OMN3:OMN133 OCR3:OCR133 NSV3:NSV133 NIZ3:NIZ133 MZD3:MZD133 MPH3:MPH133 MFL3:MFL133 LVP3:LVP133 LLT3:LLT133 LBX3:LBX133 KSB3:KSB133 KIF3:KIF133 JYJ3:JYJ133 JON3:JON133 JER3:JER133 IUV3:IUV133 IKZ3:IKZ133 IBD3:IBD133 HRH3:HRH133 HHL3:HHL133 GXP3:GXP133 GNT3:GNT133 GDX3:GDX133 FUB3:FUB133 FKF3:FKF133 FAJ3:FAJ133 EQN3:EQN133 EGR3:EGR133 DWV3:DWV133 DMZ3:DMZ133 DDD3:DDD133 CTH3:CTH133 CJL3:CJL133 BZP3:BZP133 BPT3:BPT133 BFX3:BFX133 AWB3:AWB133 AMF3:AMF133 ACJ3:ACJ133 SN3:SN133"/>
    <dataValidation type="decimal" allowBlank="1" showInputMessage="1" showErrorMessage="1" errorTitle="Error en el dato de la celda" error="La estimación de sueldo individual mensual no permite importes en negativo" prompt="Introducir el sueldo base mensual por plaza sin deducciones, si el importe contiene centavos estos se redondean a pesos automaticamente." sqref="WVC983140:WVC983173 WLG983140:WLG983173 WBK983140:WBK983173 VRO983140:VRO983173 VHS983140:VHS983173 UXW983140:UXW983173 UOA983140:UOA983173 UEE983140:UEE983173 TUI983140:TUI983173 TKM983140:TKM983173 TAQ983140:TAQ983173 SQU983140:SQU983173 SGY983140:SGY983173 RXC983140:RXC983173 RNG983140:RNG983173 RDK983140:RDK983173 QTO983140:QTO983173 QJS983140:QJS983173 PZW983140:PZW983173 PQA983140:PQA983173 PGE983140:PGE983173 OWI983140:OWI983173 OMM983140:OMM983173 OCQ983140:OCQ983173 NSU983140:NSU983173 NIY983140:NIY983173 MZC983140:MZC983173 MPG983140:MPG983173 MFK983140:MFK983173 LVO983140:LVO983173 LLS983140:LLS983173 LBW983140:LBW983173 KSA983140:KSA983173 KIE983140:KIE983173 JYI983140:JYI983173 JOM983140:JOM983173 JEQ983140:JEQ983173 IUU983140:IUU983173 IKY983140:IKY983173 IBC983140:IBC983173 HRG983140:HRG983173 HHK983140:HHK983173 GXO983140:GXO983173 GNS983140:GNS983173 GDW983140:GDW983173 FUA983140:FUA983173 FKE983140:FKE983173 FAI983140:FAI983173 EQM983140:EQM983173 EGQ983140:EGQ983173 DWU983140:DWU983173 DMY983140:DMY983173 DDC983140:DDC983173 CTG983140:CTG983173 CJK983140:CJK983173 BZO983140:BZO983173 BPS983140:BPS983173 BFW983140:BFW983173 AWA983140:AWA983173 AME983140:AME983173 ACI983140:ACI983173 SM983140:SM983173 IQ983140:IQ983173 WVC917604:WVC917637 WLG917604:WLG917637 WBK917604:WBK917637 VRO917604:VRO917637 VHS917604:VHS917637 UXW917604:UXW917637 UOA917604:UOA917637 UEE917604:UEE917637 TUI917604:TUI917637 TKM917604:TKM917637 TAQ917604:TAQ917637 SQU917604:SQU917637 SGY917604:SGY917637 RXC917604:RXC917637 RNG917604:RNG917637 RDK917604:RDK917637 QTO917604:QTO917637 QJS917604:QJS917637 PZW917604:PZW917637 PQA917604:PQA917637 PGE917604:PGE917637 OWI917604:OWI917637 OMM917604:OMM917637 OCQ917604:OCQ917637 NSU917604:NSU917637 NIY917604:NIY917637 MZC917604:MZC917637 MPG917604:MPG917637 MFK917604:MFK917637 LVO917604:LVO917637 LLS917604:LLS917637 LBW917604:LBW917637 KSA917604:KSA917637 KIE917604:KIE917637 JYI917604:JYI917637 JOM917604:JOM917637 JEQ917604:JEQ917637 IUU917604:IUU917637 IKY917604:IKY917637 IBC917604:IBC917637 HRG917604:HRG917637 HHK917604:HHK917637 GXO917604:GXO917637 GNS917604:GNS917637 GDW917604:GDW917637 FUA917604:FUA917637 FKE917604:FKE917637 FAI917604:FAI917637 EQM917604:EQM917637 EGQ917604:EGQ917637 DWU917604:DWU917637 DMY917604:DMY917637 DDC917604:DDC917637 CTG917604:CTG917637 CJK917604:CJK917637 BZO917604:BZO917637 BPS917604:BPS917637 BFW917604:BFW917637 AWA917604:AWA917637 AME917604:AME917637 ACI917604:ACI917637 SM917604:SM917637 IQ917604:IQ917637 WVC852068:WVC852101 WLG852068:WLG852101 WBK852068:WBK852101 VRO852068:VRO852101 VHS852068:VHS852101 UXW852068:UXW852101 UOA852068:UOA852101 UEE852068:UEE852101 TUI852068:TUI852101 TKM852068:TKM852101 TAQ852068:TAQ852101 SQU852068:SQU852101 SGY852068:SGY852101 RXC852068:RXC852101 RNG852068:RNG852101 RDK852068:RDK852101 QTO852068:QTO852101 QJS852068:QJS852101 PZW852068:PZW852101 PQA852068:PQA852101 PGE852068:PGE852101 OWI852068:OWI852101 OMM852068:OMM852101 OCQ852068:OCQ852101 NSU852068:NSU852101 NIY852068:NIY852101 MZC852068:MZC852101 MPG852068:MPG852101 MFK852068:MFK852101 LVO852068:LVO852101 LLS852068:LLS852101 LBW852068:LBW852101 KSA852068:KSA852101 KIE852068:KIE852101 JYI852068:JYI852101 JOM852068:JOM852101 JEQ852068:JEQ852101 IUU852068:IUU852101 IKY852068:IKY852101 IBC852068:IBC852101 HRG852068:HRG852101 HHK852068:HHK852101 GXO852068:GXO852101 GNS852068:GNS852101 GDW852068:GDW852101 FUA852068:FUA852101 FKE852068:FKE852101 FAI852068:FAI852101 EQM852068:EQM852101 EGQ852068:EGQ852101 DWU852068:DWU852101 DMY852068:DMY852101 DDC852068:DDC852101 CTG852068:CTG852101 CJK852068:CJK852101 BZO852068:BZO852101 BPS852068:BPS852101 BFW852068:BFW852101 AWA852068:AWA852101 AME852068:AME852101 ACI852068:ACI852101 SM852068:SM852101 IQ852068:IQ852101 WVC786532:WVC786565 WLG786532:WLG786565 WBK786532:WBK786565 VRO786532:VRO786565 VHS786532:VHS786565 UXW786532:UXW786565 UOA786532:UOA786565 UEE786532:UEE786565 TUI786532:TUI786565 TKM786532:TKM786565 TAQ786532:TAQ786565 SQU786532:SQU786565 SGY786532:SGY786565 RXC786532:RXC786565 RNG786532:RNG786565 RDK786532:RDK786565 QTO786532:QTO786565 QJS786532:QJS786565 PZW786532:PZW786565 PQA786532:PQA786565 PGE786532:PGE786565 OWI786532:OWI786565 OMM786532:OMM786565 OCQ786532:OCQ786565 NSU786532:NSU786565 NIY786532:NIY786565 MZC786532:MZC786565 MPG786532:MPG786565 MFK786532:MFK786565 LVO786532:LVO786565 LLS786532:LLS786565 LBW786532:LBW786565 KSA786532:KSA786565 KIE786532:KIE786565 JYI786532:JYI786565 JOM786532:JOM786565 JEQ786532:JEQ786565 IUU786532:IUU786565 IKY786532:IKY786565 IBC786532:IBC786565 HRG786532:HRG786565 HHK786532:HHK786565 GXO786532:GXO786565 GNS786532:GNS786565 GDW786532:GDW786565 FUA786532:FUA786565 FKE786532:FKE786565 FAI786532:FAI786565 EQM786532:EQM786565 EGQ786532:EGQ786565 DWU786532:DWU786565 DMY786532:DMY786565 DDC786532:DDC786565 CTG786532:CTG786565 CJK786532:CJK786565 BZO786532:BZO786565 BPS786532:BPS786565 BFW786532:BFW786565 AWA786532:AWA786565 AME786532:AME786565 ACI786532:ACI786565 SM786532:SM786565 IQ786532:IQ786565 WVC720996:WVC721029 WLG720996:WLG721029 WBK720996:WBK721029 VRO720996:VRO721029 VHS720996:VHS721029 UXW720996:UXW721029 UOA720996:UOA721029 UEE720996:UEE721029 TUI720996:TUI721029 TKM720996:TKM721029 TAQ720996:TAQ721029 SQU720996:SQU721029 SGY720996:SGY721029 RXC720996:RXC721029 RNG720996:RNG721029 RDK720996:RDK721029 QTO720996:QTO721029 QJS720996:QJS721029 PZW720996:PZW721029 PQA720996:PQA721029 PGE720996:PGE721029 OWI720996:OWI721029 OMM720996:OMM721029 OCQ720996:OCQ721029 NSU720996:NSU721029 NIY720996:NIY721029 MZC720996:MZC721029 MPG720996:MPG721029 MFK720996:MFK721029 LVO720996:LVO721029 LLS720996:LLS721029 LBW720996:LBW721029 KSA720996:KSA721029 KIE720996:KIE721029 JYI720996:JYI721029 JOM720996:JOM721029 JEQ720996:JEQ721029 IUU720996:IUU721029 IKY720996:IKY721029 IBC720996:IBC721029 HRG720996:HRG721029 HHK720996:HHK721029 GXO720996:GXO721029 GNS720996:GNS721029 GDW720996:GDW721029 FUA720996:FUA721029 FKE720996:FKE721029 FAI720996:FAI721029 EQM720996:EQM721029 EGQ720996:EGQ721029 DWU720996:DWU721029 DMY720996:DMY721029 DDC720996:DDC721029 CTG720996:CTG721029 CJK720996:CJK721029 BZO720996:BZO721029 BPS720996:BPS721029 BFW720996:BFW721029 AWA720996:AWA721029 AME720996:AME721029 ACI720996:ACI721029 SM720996:SM721029 IQ720996:IQ721029 WVC655460:WVC655493 WLG655460:WLG655493 WBK655460:WBK655493 VRO655460:VRO655493 VHS655460:VHS655493 UXW655460:UXW655493 UOA655460:UOA655493 UEE655460:UEE655493 TUI655460:TUI655493 TKM655460:TKM655493 TAQ655460:TAQ655493 SQU655460:SQU655493 SGY655460:SGY655493 RXC655460:RXC655493 RNG655460:RNG655493 RDK655460:RDK655493 QTO655460:QTO655493 QJS655460:QJS655493 PZW655460:PZW655493 PQA655460:PQA655493 PGE655460:PGE655493 OWI655460:OWI655493 OMM655460:OMM655493 OCQ655460:OCQ655493 NSU655460:NSU655493 NIY655460:NIY655493 MZC655460:MZC655493 MPG655460:MPG655493 MFK655460:MFK655493 LVO655460:LVO655493 LLS655460:LLS655493 LBW655460:LBW655493 KSA655460:KSA655493 KIE655460:KIE655493 JYI655460:JYI655493 JOM655460:JOM655493 JEQ655460:JEQ655493 IUU655460:IUU655493 IKY655460:IKY655493 IBC655460:IBC655493 HRG655460:HRG655493 HHK655460:HHK655493 GXO655460:GXO655493 GNS655460:GNS655493 GDW655460:GDW655493 FUA655460:FUA655493 FKE655460:FKE655493 FAI655460:FAI655493 EQM655460:EQM655493 EGQ655460:EGQ655493 DWU655460:DWU655493 DMY655460:DMY655493 DDC655460:DDC655493 CTG655460:CTG655493 CJK655460:CJK655493 BZO655460:BZO655493 BPS655460:BPS655493 BFW655460:BFW655493 AWA655460:AWA655493 AME655460:AME655493 ACI655460:ACI655493 SM655460:SM655493 IQ655460:IQ655493 WVC589924:WVC589957 WLG589924:WLG589957 WBK589924:WBK589957 VRO589924:VRO589957 VHS589924:VHS589957 UXW589924:UXW589957 UOA589924:UOA589957 UEE589924:UEE589957 TUI589924:TUI589957 TKM589924:TKM589957 TAQ589924:TAQ589957 SQU589924:SQU589957 SGY589924:SGY589957 RXC589924:RXC589957 RNG589924:RNG589957 RDK589924:RDK589957 QTO589924:QTO589957 QJS589924:QJS589957 PZW589924:PZW589957 PQA589924:PQA589957 PGE589924:PGE589957 OWI589924:OWI589957 OMM589924:OMM589957 OCQ589924:OCQ589957 NSU589924:NSU589957 NIY589924:NIY589957 MZC589924:MZC589957 MPG589924:MPG589957 MFK589924:MFK589957 LVO589924:LVO589957 LLS589924:LLS589957 LBW589924:LBW589957 KSA589924:KSA589957 KIE589924:KIE589957 JYI589924:JYI589957 JOM589924:JOM589957 JEQ589924:JEQ589957 IUU589924:IUU589957 IKY589924:IKY589957 IBC589924:IBC589957 HRG589924:HRG589957 HHK589924:HHK589957 GXO589924:GXO589957 GNS589924:GNS589957 GDW589924:GDW589957 FUA589924:FUA589957 FKE589924:FKE589957 FAI589924:FAI589957 EQM589924:EQM589957 EGQ589924:EGQ589957 DWU589924:DWU589957 DMY589924:DMY589957 DDC589924:DDC589957 CTG589924:CTG589957 CJK589924:CJK589957 BZO589924:BZO589957 BPS589924:BPS589957 BFW589924:BFW589957 AWA589924:AWA589957 AME589924:AME589957 ACI589924:ACI589957 SM589924:SM589957 IQ589924:IQ589957 WVC524388:WVC524421 WLG524388:WLG524421 WBK524388:WBK524421 VRO524388:VRO524421 VHS524388:VHS524421 UXW524388:UXW524421 UOA524388:UOA524421 UEE524388:UEE524421 TUI524388:TUI524421 TKM524388:TKM524421 TAQ524388:TAQ524421 SQU524388:SQU524421 SGY524388:SGY524421 RXC524388:RXC524421 RNG524388:RNG524421 RDK524388:RDK524421 QTO524388:QTO524421 QJS524388:QJS524421 PZW524388:PZW524421 PQA524388:PQA524421 PGE524388:PGE524421 OWI524388:OWI524421 OMM524388:OMM524421 OCQ524388:OCQ524421 NSU524388:NSU524421 NIY524388:NIY524421 MZC524388:MZC524421 MPG524388:MPG524421 MFK524388:MFK524421 LVO524388:LVO524421 LLS524388:LLS524421 LBW524388:LBW524421 KSA524388:KSA524421 KIE524388:KIE524421 JYI524388:JYI524421 JOM524388:JOM524421 JEQ524388:JEQ524421 IUU524388:IUU524421 IKY524388:IKY524421 IBC524388:IBC524421 HRG524388:HRG524421 HHK524388:HHK524421 GXO524388:GXO524421 GNS524388:GNS524421 GDW524388:GDW524421 FUA524388:FUA524421 FKE524388:FKE524421 FAI524388:FAI524421 EQM524388:EQM524421 EGQ524388:EGQ524421 DWU524388:DWU524421 DMY524388:DMY524421 DDC524388:DDC524421 CTG524388:CTG524421 CJK524388:CJK524421 BZO524388:BZO524421 BPS524388:BPS524421 BFW524388:BFW524421 AWA524388:AWA524421 AME524388:AME524421 ACI524388:ACI524421 SM524388:SM524421 IQ524388:IQ524421 WVC458852:WVC458885 WLG458852:WLG458885 WBK458852:WBK458885 VRO458852:VRO458885 VHS458852:VHS458885 UXW458852:UXW458885 UOA458852:UOA458885 UEE458852:UEE458885 TUI458852:TUI458885 TKM458852:TKM458885 TAQ458852:TAQ458885 SQU458852:SQU458885 SGY458852:SGY458885 RXC458852:RXC458885 RNG458852:RNG458885 RDK458852:RDK458885 QTO458852:QTO458885 QJS458852:QJS458885 PZW458852:PZW458885 PQA458852:PQA458885 PGE458852:PGE458885 OWI458852:OWI458885 OMM458852:OMM458885 OCQ458852:OCQ458885 NSU458852:NSU458885 NIY458852:NIY458885 MZC458852:MZC458885 MPG458852:MPG458885 MFK458852:MFK458885 LVO458852:LVO458885 LLS458852:LLS458885 LBW458852:LBW458885 KSA458852:KSA458885 KIE458852:KIE458885 JYI458852:JYI458885 JOM458852:JOM458885 JEQ458852:JEQ458885 IUU458852:IUU458885 IKY458852:IKY458885 IBC458852:IBC458885 HRG458852:HRG458885 HHK458852:HHK458885 GXO458852:GXO458885 GNS458852:GNS458885 GDW458852:GDW458885 FUA458852:FUA458885 FKE458852:FKE458885 FAI458852:FAI458885 EQM458852:EQM458885 EGQ458852:EGQ458885 DWU458852:DWU458885 DMY458852:DMY458885 DDC458852:DDC458885 CTG458852:CTG458885 CJK458852:CJK458885 BZO458852:BZO458885 BPS458852:BPS458885 BFW458852:BFW458885 AWA458852:AWA458885 AME458852:AME458885 ACI458852:ACI458885 SM458852:SM458885 IQ458852:IQ458885 WVC393316:WVC393349 WLG393316:WLG393349 WBK393316:WBK393349 VRO393316:VRO393349 VHS393316:VHS393349 UXW393316:UXW393349 UOA393316:UOA393349 UEE393316:UEE393349 TUI393316:TUI393349 TKM393316:TKM393349 TAQ393316:TAQ393349 SQU393316:SQU393349 SGY393316:SGY393349 RXC393316:RXC393349 RNG393316:RNG393349 RDK393316:RDK393349 QTO393316:QTO393349 QJS393316:QJS393349 PZW393316:PZW393349 PQA393316:PQA393349 PGE393316:PGE393349 OWI393316:OWI393349 OMM393316:OMM393349 OCQ393316:OCQ393349 NSU393316:NSU393349 NIY393316:NIY393349 MZC393316:MZC393349 MPG393316:MPG393349 MFK393316:MFK393349 LVO393316:LVO393349 LLS393316:LLS393349 LBW393316:LBW393349 KSA393316:KSA393349 KIE393316:KIE393349 JYI393316:JYI393349 JOM393316:JOM393349 JEQ393316:JEQ393349 IUU393316:IUU393349 IKY393316:IKY393349 IBC393316:IBC393349 HRG393316:HRG393349 HHK393316:HHK393349 GXO393316:GXO393349 GNS393316:GNS393349 GDW393316:GDW393349 FUA393316:FUA393349 FKE393316:FKE393349 FAI393316:FAI393349 EQM393316:EQM393349 EGQ393316:EGQ393349 DWU393316:DWU393349 DMY393316:DMY393349 DDC393316:DDC393349 CTG393316:CTG393349 CJK393316:CJK393349 BZO393316:BZO393349 BPS393316:BPS393349 BFW393316:BFW393349 AWA393316:AWA393349 AME393316:AME393349 ACI393316:ACI393349 SM393316:SM393349 IQ393316:IQ393349 WVC327780:WVC327813 WLG327780:WLG327813 WBK327780:WBK327813 VRO327780:VRO327813 VHS327780:VHS327813 UXW327780:UXW327813 UOA327780:UOA327813 UEE327780:UEE327813 TUI327780:TUI327813 TKM327780:TKM327813 TAQ327780:TAQ327813 SQU327780:SQU327813 SGY327780:SGY327813 RXC327780:RXC327813 RNG327780:RNG327813 RDK327780:RDK327813 QTO327780:QTO327813 QJS327780:QJS327813 PZW327780:PZW327813 PQA327780:PQA327813 PGE327780:PGE327813 OWI327780:OWI327813 OMM327780:OMM327813 OCQ327780:OCQ327813 NSU327780:NSU327813 NIY327780:NIY327813 MZC327780:MZC327813 MPG327780:MPG327813 MFK327780:MFK327813 LVO327780:LVO327813 LLS327780:LLS327813 LBW327780:LBW327813 KSA327780:KSA327813 KIE327780:KIE327813 JYI327780:JYI327813 JOM327780:JOM327813 JEQ327780:JEQ327813 IUU327780:IUU327813 IKY327780:IKY327813 IBC327780:IBC327813 HRG327780:HRG327813 HHK327780:HHK327813 GXO327780:GXO327813 GNS327780:GNS327813 GDW327780:GDW327813 FUA327780:FUA327813 FKE327780:FKE327813 FAI327780:FAI327813 EQM327780:EQM327813 EGQ327780:EGQ327813 DWU327780:DWU327813 DMY327780:DMY327813 DDC327780:DDC327813 CTG327780:CTG327813 CJK327780:CJK327813 BZO327780:BZO327813 BPS327780:BPS327813 BFW327780:BFW327813 AWA327780:AWA327813 AME327780:AME327813 ACI327780:ACI327813 SM327780:SM327813 IQ327780:IQ327813 WVC262244:WVC262277 WLG262244:WLG262277 WBK262244:WBK262277 VRO262244:VRO262277 VHS262244:VHS262277 UXW262244:UXW262277 UOA262244:UOA262277 UEE262244:UEE262277 TUI262244:TUI262277 TKM262244:TKM262277 TAQ262244:TAQ262277 SQU262244:SQU262277 SGY262244:SGY262277 RXC262244:RXC262277 RNG262244:RNG262277 RDK262244:RDK262277 QTO262244:QTO262277 QJS262244:QJS262277 PZW262244:PZW262277 PQA262244:PQA262277 PGE262244:PGE262277 OWI262244:OWI262277 OMM262244:OMM262277 OCQ262244:OCQ262277 NSU262244:NSU262277 NIY262244:NIY262277 MZC262244:MZC262277 MPG262244:MPG262277 MFK262244:MFK262277 LVO262244:LVO262277 LLS262244:LLS262277 LBW262244:LBW262277 KSA262244:KSA262277 KIE262244:KIE262277 JYI262244:JYI262277 JOM262244:JOM262277 JEQ262244:JEQ262277 IUU262244:IUU262277 IKY262244:IKY262277 IBC262244:IBC262277 HRG262244:HRG262277 HHK262244:HHK262277 GXO262244:GXO262277 GNS262244:GNS262277 GDW262244:GDW262277 FUA262244:FUA262277 FKE262244:FKE262277 FAI262244:FAI262277 EQM262244:EQM262277 EGQ262244:EGQ262277 DWU262244:DWU262277 DMY262244:DMY262277 DDC262244:DDC262277 CTG262244:CTG262277 CJK262244:CJK262277 BZO262244:BZO262277 BPS262244:BPS262277 BFW262244:BFW262277 AWA262244:AWA262277 AME262244:AME262277 ACI262244:ACI262277 SM262244:SM262277 IQ262244:IQ262277 WVC196708:WVC196741 WLG196708:WLG196741 WBK196708:WBK196741 VRO196708:VRO196741 VHS196708:VHS196741 UXW196708:UXW196741 UOA196708:UOA196741 UEE196708:UEE196741 TUI196708:TUI196741 TKM196708:TKM196741 TAQ196708:TAQ196741 SQU196708:SQU196741 SGY196708:SGY196741 RXC196708:RXC196741 RNG196708:RNG196741 RDK196708:RDK196741 QTO196708:QTO196741 QJS196708:QJS196741 PZW196708:PZW196741 PQA196708:PQA196741 PGE196708:PGE196741 OWI196708:OWI196741 OMM196708:OMM196741 OCQ196708:OCQ196741 NSU196708:NSU196741 NIY196708:NIY196741 MZC196708:MZC196741 MPG196708:MPG196741 MFK196708:MFK196741 LVO196708:LVO196741 LLS196708:LLS196741 LBW196708:LBW196741 KSA196708:KSA196741 KIE196708:KIE196741 JYI196708:JYI196741 JOM196708:JOM196741 JEQ196708:JEQ196741 IUU196708:IUU196741 IKY196708:IKY196741 IBC196708:IBC196741 HRG196708:HRG196741 HHK196708:HHK196741 GXO196708:GXO196741 GNS196708:GNS196741 GDW196708:GDW196741 FUA196708:FUA196741 FKE196708:FKE196741 FAI196708:FAI196741 EQM196708:EQM196741 EGQ196708:EGQ196741 DWU196708:DWU196741 DMY196708:DMY196741 DDC196708:DDC196741 CTG196708:CTG196741 CJK196708:CJK196741 BZO196708:BZO196741 BPS196708:BPS196741 BFW196708:BFW196741 AWA196708:AWA196741 AME196708:AME196741 ACI196708:ACI196741 SM196708:SM196741 IQ196708:IQ196741 WVC131172:WVC131205 WLG131172:WLG131205 WBK131172:WBK131205 VRO131172:VRO131205 VHS131172:VHS131205 UXW131172:UXW131205 UOA131172:UOA131205 UEE131172:UEE131205 TUI131172:TUI131205 TKM131172:TKM131205 TAQ131172:TAQ131205 SQU131172:SQU131205 SGY131172:SGY131205 RXC131172:RXC131205 RNG131172:RNG131205 RDK131172:RDK131205 QTO131172:QTO131205 QJS131172:QJS131205 PZW131172:PZW131205 PQA131172:PQA131205 PGE131172:PGE131205 OWI131172:OWI131205 OMM131172:OMM131205 OCQ131172:OCQ131205 NSU131172:NSU131205 NIY131172:NIY131205 MZC131172:MZC131205 MPG131172:MPG131205 MFK131172:MFK131205 LVO131172:LVO131205 LLS131172:LLS131205 LBW131172:LBW131205 KSA131172:KSA131205 KIE131172:KIE131205 JYI131172:JYI131205 JOM131172:JOM131205 JEQ131172:JEQ131205 IUU131172:IUU131205 IKY131172:IKY131205 IBC131172:IBC131205 HRG131172:HRG131205 HHK131172:HHK131205 GXO131172:GXO131205 GNS131172:GNS131205 GDW131172:GDW131205 FUA131172:FUA131205 FKE131172:FKE131205 FAI131172:FAI131205 EQM131172:EQM131205 EGQ131172:EGQ131205 DWU131172:DWU131205 DMY131172:DMY131205 DDC131172:DDC131205 CTG131172:CTG131205 CJK131172:CJK131205 BZO131172:BZO131205 BPS131172:BPS131205 BFW131172:BFW131205 AWA131172:AWA131205 AME131172:AME131205 ACI131172:ACI131205 SM131172:SM131205 IQ131172:IQ131205 WVC65636:WVC65669 WLG65636:WLG65669 WBK65636:WBK65669 VRO65636:VRO65669 VHS65636:VHS65669 UXW65636:UXW65669 UOA65636:UOA65669 UEE65636:UEE65669 TUI65636:TUI65669 TKM65636:TKM65669 TAQ65636:TAQ65669 SQU65636:SQU65669 SGY65636:SGY65669 RXC65636:RXC65669 RNG65636:RNG65669 RDK65636:RDK65669 QTO65636:QTO65669 QJS65636:QJS65669 PZW65636:PZW65669 PQA65636:PQA65669 PGE65636:PGE65669 OWI65636:OWI65669 OMM65636:OMM65669 OCQ65636:OCQ65669 NSU65636:NSU65669 NIY65636:NIY65669 MZC65636:MZC65669 MPG65636:MPG65669 MFK65636:MFK65669 LVO65636:LVO65669 LLS65636:LLS65669 LBW65636:LBW65669 KSA65636:KSA65669 KIE65636:KIE65669 JYI65636:JYI65669 JOM65636:JOM65669 JEQ65636:JEQ65669 IUU65636:IUU65669 IKY65636:IKY65669 IBC65636:IBC65669 HRG65636:HRG65669 HHK65636:HHK65669 GXO65636:GXO65669 GNS65636:GNS65669 GDW65636:GDW65669 FUA65636:FUA65669 FKE65636:FKE65669 FAI65636:FAI65669 EQM65636:EQM65669 EGQ65636:EGQ65669 DWU65636:DWU65669 DMY65636:DMY65669 DDC65636:DDC65669 CTG65636:CTG65669 CJK65636:CJK65669 BZO65636:BZO65669 BPS65636:BPS65669 BFW65636:BFW65669 AWA65636:AWA65669 AME65636:AME65669 ACI65636:ACI65669 SM65636:SM65669 IQ65636:IQ65669 F983140:F983173 F917604:F917637 F852068:F852101 F786532:F786565 F720996:F721029 F655460:F655493 F589924:F589957 F524388:F524421 F458852:F458885 F393316:F393349 F327780:F327813 F262244:F262277 F196708:F196741 F131172:F131205 F65636:F65669 IQ3:IQ133 WVC3:WVC133 WLG3:WLG133 WBK3:WBK133 VRO3:VRO133 VHS3:VHS133 UXW3:UXW133 UOA3:UOA133 UEE3:UEE133 TUI3:TUI133 TKM3:TKM133 TAQ3:TAQ133 SQU3:SQU133 SGY3:SGY133 RXC3:RXC133 RNG3:RNG133 RDK3:RDK133 QTO3:QTO133 QJS3:QJS133 PZW3:PZW133 PQA3:PQA133 PGE3:PGE133 OWI3:OWI133 OMM3:OMM133 OCQ3:OCQ133 NSU3:NSU133 NIY3:NIY133 MZC3:MZC133 MPG3:MPG133 MFK3:MFK133 LVO3:LVO133 LLS3:LLS133 LBW3:LBW133 KSA3:KSA133 KIE3:KIE133 JYI3:JYI133 JOM3:JOM133 JEQ3:JEQ133 IUU3:IUU133 IKY3:IKY133 IBC3:IBC133 HRG3:HRG133 HHK3:HHK133 GXO3:GXO133 GNS3:GNS133 GDW3:GDW133 FUA3:FUA133 FKE3:FKE133 FAI3:FAI133 EQM3:EQM133 EGQ3:EGQ133 DWU3:DWU133 DMY3:DMY133 DDC3:DDC133 CTG3:CTG133 CJK3:CJK133 BZO3:BZO133 BPS3:BPS133 BFW3:BFW133 AWA3:AWA133 AME3:AME133 ACI3:ACI133 SM3:SM133">
      <formula1>0</formula1>
      <formula2>1000000</formula2>
    </dataValidation>
    <dataValidation type="whole" allowBlank="1" showInputMessage="1" showErrorMessage="1" errorTitle="Error en el dato de la celda" error="La cantidad a ingresar solo permite datos en el rango comprendido del 0 al 500." prompt="La jornada se determina multiplicando las horas a trabajar al día por los días de la semana que se laboran (ejem: 8 horas díarias, de lunes a viernes 8 x 5 = 40)" sqref="WUY983140:WUY983173 WLC983140:WLC983173 WBG983140:WBG983173 VRK983140:VRK983173 VHO983140:VHO983173 UXS983140:UXS983173 UNW983140:UNW983173 UEA983140:UEA983173 TUE983140:TUE983173 TKI983140:TKI983173 TAM983140:TAM983173 SQQ983140:SQQ983173 SGU983140:SGU983173 RWY983140:RWY983173 RNC983140:RNC983173 RDG983140:RDG983173 QTK983140:QTK983173 QJO983140:QJO983173 PZS983140:PZS983173 PPW983140:PPW983173 PGA983140:PGA983173 OWE983140:OWE983173 OMI983140:OMI983173 OCM983140:OCM983173 NSQ983140:NSQ983173 NIU983140:NIU983173 MYY983140:MYY983173 MPC983140:MPC983173 MFG983140:MFG983173 LVK983140:LVK983173 LLO983140:LLO983173 LBS983140:LBS983173 KRW983140:KRW983173 KIA983140:KIA983173 JYE983140:JYE983173 JOI983140:JOI983173 JEM983140:JEM983173 IUQ983140:IUQ983173 IKU983140:IKU983173 IAY983140:IAY983173 HRC983140:HRC983173 HHG983140:HHG983173 GXK983140:GXK983173 GNO983140:GNO983173 GDS983140:GDS983173 FTW983140:FTW983173 FKA983140:FKA983173 FAE983140:FAE983173 EQI983140:EQI983173 EGM983140:EGM983173 DWQ983140:DWQ983173 DMU983140:DMU983173 DCY983140:DCY983173 CTC983140:CTC983173 CJG983140:CJG983173 BZK983140:BZK983173 BPO983140:BPO983173 BFS983140:BFS983173 AVW983140:AVW983173 AMA983140:AMA983173 ACE983140:ACE983173 SI983140:SI983173 IM983140:IM983173 WUY917604:WUY917637 WLC917604:WLC917637 WBG917604:WBG917637 VRK917604:VRK917637 VHO917604:VHO917637 UXS917604:UXS917637 UNW917604:UNW917637 UEA917604:UEA917637 TUE917604:TUE917637 TKI917604:TKI917637 TAM917604:TAM917637 SQQ917604:SQQ917637 SGU917604:SGU917637 RWY917604:RWY917637 RNC917604:RNC917637 RDG917604:RDG917637 QTK917604:QTK917637 QJO917604:QJO917637 PZS917604:PZS917637 PPW917604:PPW917637 PGA917604:PGA917637 OWE917604:OWE917637 OMI917604:OMI917637 OCM917604:OCM917637 NSQ917604:NSQ917637 NIU917604:NIU917637 MYY917604:MYY917637 MPC917604:MPC917637 MFG917604:MFG917637 LVK917604:LVK917637 LLO917604:LLO917637 LBS917604:LBS917637 KRW917604:KRW917637 KIA917604:KIA917637 JYE917604:JYE917637 JOI917604:JOI917637 JEM917604:JEM917637 IUQ917604:IUQ917637 IKU917604:IKU917637 IAY917604:IAY917637 HRC917604:HRC917637 HHG917604:HHG917637 GXK917604:GXK917637 GNO917604:GNO917637 GDS917604:GDS917637 FTW917604:FTW917637 FKA917604:FKA917637 FAE917604:FAE917637 EQI917604:EQI917637 EGM917604:EGM917637 DWQ917604:DWQ917637 DMU917604:DMU917637 DCY917604:DCY917637 CTC917604:CTC917637 CJG917604:CJG917637 BZK917604:BZK917637 BPO917604:BPO917637 BFS917604:BFS917637 AVW917604:AVW917637 AMA917604:AMA917637 ACE917604:ACE917637 SI917604:SI917637 IM917604:IM917637 WUY852068:WUY852101 WLC852068:WLC852101 WBG852068:WBG852101 VRK852068:VRK852101 VHO852068:VHO852101 UXS852068:UXS852101 UNW852068:UNW852101 UEA852068:UEA852101 TUE852068:TUE852101 TKI852068:TKI852101 TAM852068:TAM852101 SQQ852068:SQQ852101 SGU852068:SGU852101 RWY852068:RWY852101 RNC852068:RNC852101 RDG852068:RDG852101 QTK852068:QTK852101 QJO852068:QJO852101 PZS852068:PZS852101 PPW852068:PPW852101 PGA852068:PGA852101 OWE852068:OWE852101 OMI852068:OMI852101 OCM852068:OCM852101 NSQ852068:NSQ852101 NIU852068:NIU852101 MYY852068:MYY852101 MPC852068:MPC852101 MFG852068:MFG852101 LVK852068:LVK852101 LLO852068:LLO852101 LBS852068:LBS852101 KRW852068:KRW852101 KIA852068:KIA852101 JYE852068:JYE852101 JOI852068:JOI852101 JEM852068:JEM852101 IUQ852068:IUQ852101 IKU852068:IKU852101 IAY852068:IAY852101 HRC852068:HRC852101 HHG852068:HHG852101 GXK852068:GXK852101 GNO852068:GNO852101 GDS852068:GDS852101 FTW852068:FTW852101 FKA852068:FKA852101 FAE852068:FAE852101 EQI852068:EQI852101 EGM852068:EGM852101 DWQ852068:DWQ852101 DMU852068:DMU852101 DCY852068:DCY852101 CTC852068:CTC852101 CJG852068:CJG852101 BZK852068:BZK852101 BPO852068:BPO852101 BFS852068:BFS852101 AVW852068:AVW852101 AMA852068:AMA852101 ACE852068:ACE852101 SI852068:SI852101 IM852068:IM852101 WUY786532:WUY786565 WLC786532:WLC786565 WBG786532:WBG786565 VRK786532:VRK786565 VHO786532:VHO786565 UXS786532:UXS786565 UNW786532:UNW786565 UEA786532:UEA786565 TUE786532:TUE786565 TKI786532:TKI786565 TAM786532:TAM786565 SQQ786532:SQQ786565 SGU786532:SGU786565 RWY786532:RWY786565 RNC786532:RNC786565 RDG786532:RDG786565 QTK786532:QTK786565 QJO786532:QJO786565 PZS786532:PZS786565 PPW786532:PPW786565 PGA786532:PGA786565 OWE786532:OWE786565 OMI786532:OMI786565 OCM786532:OCM786565 NSQ786532:NSQ786565 NIU786532:NIU786565 MYY786532:MYY786565 MPC786532:MPC786565 MFG786532:MFG786565 LVK786532:LVK786565 LLO786532:LLO786565 LBS786532:LBS786565 KRW786532:KRW786565 KIA786532:KIA786565 JYE786532:JYE786565 JOI786532:JOI786565 JEM786532:JEM786565 IUQ786532:IUQ786565 IKU786532:IKU786565 IAY786532:IAY786565 HRC786532:HRC786565 HHG786532:HHG786565 GXK786532:GXK786565 GNO786532:GNO786565 GDS786532:GDS786565 FTW786532:FTW786565 FKA786532:FKA786565 FAE786532:FAE786565 EQI786532:EQI786565 EGM786532:EGM786565 DWQ786532:DWQ786565 DMU786532:DMU786565 DCY786532:DCY786565 CTC786532:CTC786565 CJG786532:CJG786565 BZK786532:BZK786565 BPO786532:BPO786565 BFS786532:BFS786565 AVW786532:AVW786565 AMA786532:AMA786565 ACE786532:ACE786565 SI786532:SI786565 IM786532:IM786565 WUY720996:WUY721029 WLC720996:WLC721029 WBG720996:WBG721029 VRK720996:VRK721029 VHO720996:VHO721029 UXS720996:UXS721029 UNW720996:UNW721029 UEA720996:UEA721029 TUE720996:TUE721029 TKI720996:TKI721029 TAM720996:TAM721029 SQQ720996:SQQ721029 SGU720996:SGU721029 RWY720996:RWY721029 RNC720996:RNC721029 RDG720996:RDG721029 QTK720996:QTK721029 QJO720996:QJO721029 PZS720996:PZS721029 PPW720996:PPW721029 PGA720996:PGA721029 OWE720996:OWE721029 OMI720996:OMI721029 OCM720996:OCM721029 NSQ720996:NSQ721029 NIU720996:NIU721029 MYY720996:MYY721029 MPC720996:MPC721029 MFG720996:MFG721029 LVK720996:LVK721029 LLO720996:LLO721029 LBS720996:LBS721029 KRW720996:KRW721029 KIA720996:KIA721029 JYE720996:JYE721029 JOI720996:JOI721029 JEM720996:JEM721029 IUQ720996:IUQ721029 IKU720996:IKU721029 IAY720996:IAY721029 HRC720996:HRC721029 HHG720996:HHG721029 GXK720996:GXK721029 GNO720996:GNO721029 GDS720996:GDS721029 FTW720996:FTW721029 FKA720996:FKA721029 FAE720996:FAE721029 EQI720996:EQI721029 EGM720996:EGM721029 DWQ720996:DWQ721029 DMU720996:DMU721029 DCY720996:DCY721029 CTC720996:CTC721029 CJG720996:CJG721029 BZK720996:BZK721029 BPO720996:BPO721029 BFS720996:BFS721029 AVW720996:AVW721029 AMA720996:AMA721029 ACE720996:ACE721029 SI720996:SI721029 IM720996:IM721029 WUY655460:WUY655493 WLC655460:WLC655493 WBG655460:WBG655493 VRK655460:VRK655493 VHO655460:VHO655493 UXS655460:UXS655493 UNW655460:UNW655493 UEA655460:UEA655493 TUE655460:TUE655493 TKI655460:TKI655493 TAM655460:TAM655493 SQQ655460:SQQ655493 SGU655460:SGU655493 RWY655460:RWY655493 RNC655460:RNC655493 RDG655460:RDG655493 QTK655460:QTK655493 QJO655460:QJO655493 PZS655460:PZS655493 PPW655460:PPW655493 PGA655460:PGA655493 OWE655460:OWE655493 OMI655460:OMI655493 OCM655460:OCM655493 NSQ655460:NSQ655493 NIU655460:NIU655493 MYY655460:MYY655493 MPC655460:MPC655493 MFG655460:MFG655493 LVK655460:LVK655493 LLO655460:LLO655493 LBS655460:LBS655493 KRW655460:KRW655493 KIA655460:KIA655493 JYE655460:JYE655493 JOI655460:JOI655493 JEM655460:JEM655493 IUQ655460:IUQ655493 IKU655460:IKU655493 IAY655460:IAY655493 HRC655460:HRC655493 HHG655460:HHG655493 GXK655460:GXK655493 GNO655460:GNO655493 GDS655460:GDS655493 FTW655460:FTW655493 FKA655460:FKA655493 FAE655460:FAE655493 EQI655460:EQI655493 EGM655460:EGM655493 DWQ655460:DWQ655493 DMU655460:DMU655493 DCY655460:DCY655493 CTC655460:CTC655493 CJG655460:CJG655493 BZK655460:BZK655493 BPO655460:BPO655493 BFS655460:BFS655493 AVW655460:AVW655493 AMA655460:AMA655493 ACE655460:ACE655493 SI655460:SI655493 IM655460:IM655493 WUY589924:WUY589957 WLC589924:WLC589957 WBG589924:WBG589957 VRK589924:VRK589957 VHO589924:VHO589957 UXS589924:UXS589957 UNW589924:UNW589957 UEA589924:UEA589957 TUE589924:TUE589957 TKI589924:TKI589957 TAM589924:TAM589957 SQQ589924:SQQ589957 SGU589924:SGU589957 RWY589924:RWY589957 RNC589924:RNC589957 RDG589924:RDG589957 QTK589924:QTK589957 QJO589924:QJO589957 PZS589924:PZS589957 PPW589924:PPW589957 PGA589924:PGA589957 OWE589924:OWE589957 OMI589924:OMI589957 OCM589924:OCM589957 NSQ589924:NSQ589957 NIU589924:NIU589957 MYY589924:MYY589957 MPC589924:MPC589957 MFG589924:MFG589957 LVK589924:LVK589957 LLO589924:LLO589957 LBS589924:LBS589957 KRW589924:KRW589957 KIA589924:KIA589957 JYE589924:JYE589957 JOI589924:JOI589957 JEM589924:JEM589957 IUQ589924:IUQ589957 IKU589924:IKU589957 IAY589924:IAY589957 HRC589924:HRC589957 HHG589924:HHG589957 GXK589924:GXK589957 GNO589924:GNO589957 GDS589924:GDS589957 FTW589924:FTW589957 FKA589924:FKA589957 FAE589924:FAE589957 EQI589924:EQI589957 EGM589924:EGM589957 DWQ589924:DWQ589957 DMU589924:DMU589957 DCY589924:DCY589957 CTC589924:CTC589957 CJG589924:CJG589957 BZK589924:BZK589957 BPO589924:BPO589957 BFS589924:BFS589957 AVW589924:AVW589957 AMA589924:AMA589957 ACE589924:ACE589957 SI589924:SI589957 IM589924:IM589957 WUY524388:WUY524421 WLC524388:WLC524421 WBG524388:WBG524421 VRK524388:VRK524421 VHO524388:VHO524421 UXS524388:UXS524421 UNW524388:UNW524421 UEA524388:UEA524421 TUE524388:TUE524421 TKI524388:TKI524421 TAM524388:TAM524421 SQQ524388:SQQ524421 SGU524388:SGU524421 RWY524388:RWY524421 RNC524388:RNC524421 RDG524388:RDG524421 QTK524388:QTK524421 QJO524388:QJO524421 PZS524388:PZS524421 PPW524388:PPW524421 PGA524388:PGA524421 OWE524388:OWE524421 OMI524388:OMI524421 OCM524388:OCM524421 NSQ524388:NSQ524421 NIU524388:NIU524421 MYY524388:MYY524421 MPC524388:MPC524421 MFG524388:MFG524421 LVK524388:LVK524421 LLO524388:LLO524421 LBS524388:LBS524421 KRW524388:KRW524421 KIA524388:KIA524421 JYE524388:JYE524421 JOI524388:JOI524421 JEM524388:JEM524421 IUQ524388:IUQ524421 IKU524388:IKU524421 IAY524388:IAY524421 HRC524388:HRC524421 HHG524388:HHG524421 GXK524388:GXK524421 GNO524388:GNO524421 GDS524388:GDS524421 FTW524388:FTW524421 FKA524388:FKA524421 FAE524388:FAE524421 EQI524388:EQI524421 EGM524388:EGM524421 DWQ524388:DWQ524421 DMU524388:DMU524421 DCY524388:DCY524421 CTC524388:CTC524421 CJG524388:CJG524421 BZK524388:BZK524421 BPO524388:BPO524421 BFS524388:BFS524421 AVW524388:AVW524421 AMA524388:AMA524421 ACE524388:ACE524421 SI524388:SI524421 IM524388:IM524421 WUY458852:WUY458885 WLC458852:WLC458885 WBG458852:WBG458885 VRK458852:VRK458885 VHO458852:VHO458885 UXS458852:UXS458885 UNW458852:UNW458885 UEA458852:UEA458885 TUE458852:TUE458885 TKI458852:TKI458885 TAM458852:TAM458885 SQQ458852:SQQ458885 SGU458852:SGU458885 RWY458852:RWY458885 RNC458852:RNC458885 RDG458852:RDG458885 QTK458852:QTK458885 QJO458852:QJO458885 PZS458852:PZS458885 PPW458852:PPW458885 PGA458852:PGA458885 OWE458852:OWE458885 OMI458852:OMI458885 OCM458852:OCM458885 NSQ458852:NSQ458885 NIU458852:NIU458885 MYY458852:MYY458885 MPC458852:MPC458885 MFG458852:MFG458885 LVK458852:LVK458885 LLO458852:LLO458885 LBS458852:LBS458885 KRW458852:KRW458885 KIA458852:KIA458885 JYE458852:JYE458885 JOI458852:JOI458885 JEM458852:JEM458885 IUQ458852:IUQ458885 IKU458852:IKU458885 IAY458852:IAY458885 HRC458852:HRC458885 HHG458852:HHG458885 GXK458852:GXK458885 GNO458852:GNO458885 GDS458852:GDS458885 FTW458852:FTW458885 FKA458852:FKA458885 FAE458852:FAE458885 EQI458852:EQI458885 EGM458852:EGM458885 DWQ458852:DWQ458885 DMU458852:DMU458885 DCY458852:DCY458885 CTC458852:CTC458885 CJG458852:CJG458885 BZK458852:BZK458885 BPO458852:BPO458885 BFS458852:BFS458885 AVW458852:AVW458885 AMA458852:AMA458885 ACE458852:ACE458885 SI458852:SI458885 IM458852:IM458885 WUY393316:WUY393349 WLC393316:WLC393349 WBG393316:WBG393349 VRK393316:VRK393349 VHO393316:VHO393349 UXS393316:UXS393349 UNW393316:UNW393349 UEA393316:UEA393349 TUE393316:TUE393349 TKI393316:TKI393349 TAM393316:TAM393349 SQQ393316:SQQ393349 SGU393316:SGU393349 RWY393316:RWY393349 RNC393316:RNC393349 RDG393316:RDG393349 QTK393316:QTK393349 QJO393316:QJO393349 PZS393316:PZS393349 PPW393316:PPW393349 PGA393316:PGA393349 OWE393316:OWE393349 OMI393316:OMI393349 OCM393316:OCM393349 NSQ393316:NSQ393349 NIU393316:NIU393349 MYY393316:MYY393349 MPC393316:MPC393349 MFG393316:MFG393349 LVK393316:LVK393349 LLO393316:LLO393349 LBS393316:LBS393349 KRW393316:KRW393349 KIA393316:KIA393349 JYE393316:JYE393349 JOI393316:JOI393349 JEM393316:JEM393349 IUQ393316:IUQ393349 IKU393316:IKU393349 IAY393316:IAY393349 HRC393316:HRC393349 HHG393316:HHG393349 GXK393316:GXK393349 GNO393316:GNO393349 GDS393316:GDS393349 FTW393316:FTW393349 FKA393316:FKA393349 FAE393316:FAE393349 EQI393316:EQI393349 EGM393316:EGM393349 DWQ393316:DWQ393349 DMU393316:DMU393349 DCY393316:DCY393349 CTC393316:CTC393349 CJG393316:CJG393349 BZK393316:BZK393349 BPO393316:BPO393349 BFS393316:BFS393349 AVW393316:AVW393349 AMA393316:AMA393349 ACE393316:ACE393349 SI393316:SI393349 IM393316:IM393349 WUY327780:WUY327813 WLC327780:WLC327813 WBG327780:WBG327813 VRK327780:VRK327813 VHO327780:VHO327813 UXS327780:UXS327813 UNW327780:UNW327813 UEA327780:UEA327813 TUE327780:TUE327813 TKI327780:TKI327813 TAM327780:TAM327813 SQQ327780:SQQ327813 SGU327780:SGU327813 RWY327780:RWY327813 RNC327780:RNC327813 RDG327780:RDG327813 QTK327780:QTK327813 QJO327780:QJO327813 PZS327780:PZS327813 PPW327780:PPW327813 PGA327780:PGA327813 OWE327780:OWE327813 OMI327780:OMI327813 OCM327780:OCM327813 NSQ327780:NSQ327813 NIU327780:NIU327813 MYY327780:MYY327813 MPC327780:MPC327813 MFG327780:MFG327813 LVK327780:LVK327813 LLO327780:LLO327813 LBS327780:LBS327813 KRW327780:KRW327813 KIA327780:KIA327813 JYE327780:JYE327813 JOI327780:JOI327813 JEM327780:JEM327813 IUQ327780:IUQ327813 IKU327780:IKU327813 IAY327780:IAY327813 HRC327780:HRC327813 HHG327780:HHG327813 GXK327780:GXK327813 GNO327780:GNO327813 GDS327780:GDS327813 FTW327780:FTW327813 FKA327780:FKA327813 FAE327780:FAE327813 EQI327780:EQI327813 EGM327780:EGM327813 DWQ327780:DWQ327813 DMU327780:DMU327813 DCY327780:DCY327813 CTC327780:CTC327813 CJG327780:CJG327813 BZK327780:BZK327813 BPO327780:BPO327813 BFS327780:BFS327813 AVW327780:AVW327813 AMA327780:AMA327813 ACE327780:ACE327813 SI327780:SI327813 IM327780:IM327813 WUY262244:WUY262277 WLC262244:WLC262277 WBG262244:WBG262277 VRK262244:VRK262277 VHO262244:VHO262277 UXS262244:UXS262277 UNW262244:UNW262277 UEA262244:UEA262277 TUE262244:TUE262277 TKI262244:TKI262277 TAM262244:TAM262277 SQQ262244:SQQ262277 SGU262244:SGU262277 RWY262244:RWY262277 RNC262244:RNC262277 RDG262244:RDG262277 QTK262244:QTK262277 QJO262244:QJO262277 PZS262244:PZS262277 PPW262244:PPW262277 PGA262244:PGA262277 OWE262244:OWE262277 OMI262244:OMI262277 OCM262244:OCM262277 NSQ262244:NSQ262277 NIU262244:NIU262277 MYY262244:MYY262277 MPC262244:MPC262277 MFG262244:MFG262277 LVK262244:LVK262277 LLO262244:LLO262277 LBS262244:LBS262277 KRW262244:KRW262277 KIA262244:KIA262277 JYE262244:JYE262277 JOI262244:JOI262277 JEM262244:JEM262277 IUQ262244:IUQ262277 IKU262244:IKU262277 IAY262244:IAY262277 HRC262244:HRC262277 HHG262244:HHG262277 GXK262244:GXK262277 GNO262244:GNO262277 GDS262244:GDS262277 FTW262244:FTW262277 FKA262244:FKA262277 FAE262244:FAE262277 EQI262244:EQI262277 EGM262244:EGM262277 DWQ262244:DWQ262277 DMU262244:DMU262277 DCY262244:DCY262277 CTC262244:CTC262277 CJG262244:CJG262277 BZK262244:BZK262277 BPO262244:BPO262277 BFS262244:BFS262277 AVW262244:AVW262277 AMA262244:AMA262277 ACE262244:ACE262277 SI262244:SI262277 IM262244:IM262277 WUY196708:WUY196741 WLC196708:WLC196741 WBG196708:WBG196741 VRK196708:VRK196741 VHO196708:VHO196741 UXS196708:UXS196741 UNW196708:UNW196741 UEA196708:UEA196741 TUE196708:TUE196741 TKI196708:TKI196741 TAM196708:TAM196741 SQQ196708:SQQ196741 SGU196708:SGU196741 RWY196708:RWY196741 RNC196708:RNC196741 RDG196708:RDG196741 QTK196708:QTK196741 QJO196708:QJO196741 PZS196708:PZS196741 PPW196708:PPW196741 PGA196708:PGA196741 OWE196708:OWE196741 OMI196708:OMI196741 OCM196708:OCM196741 NSQ196708:NSQ196741 NIU196708:NIU196741 MYY196708:MYY196741 MPC196708:MPC196741 MFG196708:MFG196741 LVK196708:LVK196741 LLO196708:LLO196741 LBS196708:LBS196741 KRW196708:KRW196741 KIA196708:KIA196741 JYE196708:JYE196741 JOI196708:JOI196741 JEM196708:JEM196741 IUQ196708:IUQ196741 IKU196708:IKU196741 IAY196708:IAY196741 HRC196708:HRC196741 HHG196708:HHG196741 GXK196708:GXK196741 GNO196708:GNO196741 GDS196708:GDS196741 FTW196708:FTW196741 FKA196708:FKA196741 FAE196708:FAE196741 EQI196708:EQI196741 EGM196708:EGM196741 DWQ196708:DWQ196741 DMU196708:DMU196741 DCY196708:DCY196741 CTC196708:CTC196741 CJG196708:CJG196741 BZK196708:BZK196741 BPO196708:BPO196741 BFS196708:BFS196741 AVW196708:AVW196741 AMA196708:AMA196741 ACE196708:ACE196741 SI196708:SI196741 IM196708:IM196741 WUY131172:WUY131205 WLC131172:WLC131205 WBG131172:WBG131205 VRK131172:VRK131205 VHO131172:VHO131205 UXS131172:UXS131205 UNW131172:UNW131205 UEA131172:UEA131205 TUE131172:TUE131205 TKI131172:TKI131205 TAM131172:TAM131205 SQQ131172:SQQ131205 SGU131172:SGU131205 RWY131172:RWY131205 RNC131172:RNC131205 RDG131172:RDG131205 QTK131172:QTK131205 QJO131172:QJO131205 PZS131172:PZS131205 PPW131172:PPW131205 PGA131172:PGA131205 OWE131172:OWE131205 OMI131172:OMI131205 OCM131172:OCM131205 NSQ131172:NSQ131205 NIU131172:NIU131205 MYY131172:MYY131205 MPC131172:MPC131205 MFG131172:MFG131205 LVK131172:LVK131205 LLO131172:LLO131205 LBS131172:LBS131205 KRW131172:KRW131205 KIA131172:KIA131205 JYE131172:JYE131205 JOI131172:JOI131205 JEM131172:JEM131205 IUQ131172:IUQ131205 IKU131172:IKU131205 IAY131172:IAY131205 HRC131172:HRC131205 HHG131172:HHG131205 GXK131172:GXK131205 GNO131172:GNO131205 GDS131172:GDS131205 FTW131172:FTW131205 FKA131172:FKA131205 FAE131172:FAE131205 EQI131172:EQI131205 EGM131172:EGM131205 DWQ131172:DWQ131205 DMU131172:DMU131205 DCY131172:DCY131205 CTC131172:CTC131205 CJG131172:CJG131205 BZK131172:BZK131205 BPO131172:BPO131205 BFS131172:BFS131205 AVW131172:AVW131205 AMA131172:AMA131205 ACE131172:ACE131205 SI131172:SI131205 IM131172:IM131205 WUY65636:WUY65669 WLC65636:WLC65669 WBG65636:WBG65669 VRK65636:VRK65669 VHO65636:VHO65669 UXS65636:UXS65669 UNW65636:UNW65669 UEA65636:UEA65669 TUE65636:TUE65669 TKI65636:TKI65669 TAM65636:TAM65669 SQQ65636:SQQ65669 SGU65636:SGU65669 RWY65636:RWY65669 RNC65636:RNC65669 RDG65636:RDG65669 QTK65636:QTK65669 QJO65636:QJO65669 PZS65636:PZS65669 PPW65636:PPW65669 PGA65636:PGA65669 OWE65636:OWE65669 OMI65636:OMI65669 OCM65636:OCM65669 NSQ65636:NSQ65669 NIU65636:NIU65669 MYY65636:MYY65669 MPC65636:MPC65669 MFG65636:MFG65669 LVK65636:LVK65669 LLO65636:LLO65669 LBS65636:LBS65669 KRW65636:KRW65669 KIA65636:KIA65669 JYE65636:JYE65669 JOI65636:JOI65669 JEM65636:JEM65669 IUQ65636:IUQ65669 IKU65636:IKU65669 IAY65636:IAY65669 HRC65636:HRC65669 HHG65636:HHG65669 GXK65636:GXK65669 GNO65636:GNO65669 GDS65636:GDS65669 FTW65636:FTW65669 FKA65636:FKA65669 FAE65636:FAE65669 EQI65636:EQI65669 EGM65636:EGM65669 DWQ65636:DWQ65669 DMU65636:DMU65669 DCY65636:DCY65669 CTC65636:CTC65669 CJG65636:CJG65669 BZK65636:BZK65669 BPO65636:BPO65669 BFS65636:BFS65669 AVW65636:AVW65669 AMA65636:AMA65669 ACE65636:ACE65669 SI65636:SI65669 IM65636:IM65669 IM3:IM133 WUY3:WUY133 WLC3:WLC133 WBG3:WBG133 VRK3:VRK133 VHO3:VHO133 UXS3:UXS133 UNW3:UNW133 UEA3:UEA133 TUE3:TUE133 TKI3:TKI133 TAM3:TAM133 SQQ3:SQQ133 SGU3:SGU133 RWY3:RWY133 RNC3:RNC133 RDG3:RDG133 QTK3:QTK133 QJO3:QJO133 PZS3:PZS133 PPW3:PPW133 PGA3:PGA133 OWE3:OWE133 OMI3:OMI133 OCM3:OCM133 NSQ3:NSQ133 NIU3:NIU133 MYY3:MYY133 MPC3:MPC133 MFG3:MFG133 LVK3:LVK133 LLO3:LLO133 LBS3:LBS133 KRW3:KRW133 KIA3:KIA133 JYE3:JYE133 JOI3:JOI133 JEM3:JEM133 IUQ3:IUQ133 IKU3:IKU133 IAY3:IAY133 HRC3:HRC133 HHG3:HHG133 GXK3:GXK133 GNO3:GNO133 GDS3:GDS133 FTW3:FTW133 FKA3:FKA133 FAE3:FAE133 EQI3:EQI133 EGM3:EGM133 DWQ3:DWQ133 DMU3:DMU133 DCY3:DCY133 CTC3:CTC133 CJG3:CJG133 BZK3:BZK133 BPO3:BPO133 BFS3:BFS133 AVW3:AVW133 AMA3:AMA133 ACE3:ACE133 SI3:SI133">
      <formula1>0</formula1>
      <formula2>500</formula2>
    </dataValidation>
    <dataValidation allowBlank="1" showInputMessage="1" showErrorMessage="1" prompt="El resultado de esta columa es la base de la partida 1505 del formato 14-E." sqref="JB135 WVN983175 WLR983175 WBV983175 VRZ983175 VID983175 UYH983175 UOL983175 UEP983175 TUT983175 TKX983175 TBB983175 SRF983175 SHJ983175 RXN983175 RNR983175 RDV983175 QTZ983175 QKD983175 QAH983175 PQL983175 PGP983175 OWT983175 OMX983175 ODB983175 NTF983175 NJJ983175 MZN983175 MPR983175 MFV983175 LVZ983175 LMD983175 LCH983175 KSL983175 KIP983175 JYT983175 JOX983175 JFB983175 IVF983175 ILJ983175 IBN983175 HRR983175 HHV983175 GXZ983175 GOD983175 GEH983175 FUL983175 FKP983175 FAT983175 EQX983175 EHB983175 DXF983175 DNJ983175 DDN983175 CTR983175 CJV983175 BZZ983175 BQD983175 BGH983175 AWL983175 AMP983175 ACT983175 SX983175 JB983175 WVN917639 WLR917639 WBV917639 VRZ917639 VID917639 UYH917639 UOL917639 UEP917639 TUT917639 TKX917639 TBB917639 SRF917639 SHJ917639 RXN917639 RNR917639 RDV917639 QTZ917639 QKD917639 QAH917639 PQL917639 PGP917639 OWT917639 OMX917639 ODB917639 NTF917639 NJJ917639 MZN917639 MPR917639 MFV917639 LVZ917639 LMD917639 LCH917639 KSL917639 KIP917639 JYT917639 JOX917639 JFB917639 IVF917639 ILJ917639 IBN917639 HRR917639 HHV917639 GXZ917639 GOD917639 GEH917639 FUL917639 FKP917639 FAT917639 EQX917639 EHB917639 DXF917639 DNJ917639 DDN917639 CTR917639 CJV917639 BZZ917639 BQD917639 BGH917639 AWL917639 AMP917639 ACT917639 SX917639 JB917639 WVN852103 WLR852103 WBV852103 VRZ852103 VID852103 UYH852103 UOL852103 UEP852103 TUT852103 TKX852103 TBB852103 SRF852103 SHJ852103 RXN852103 RNR852103 RDV852103 QTZ852103 QKD852103 QAH852103 PQL852103 PGP852103 OWT852103 OMX852103 ODB852103 NTF852103 NJJ852103 MZN852103 MPR852103 MFV852103 LVZ852103 LMD852103 LCH852103 KSL852103 KIP852103 JYT852103 JOX852103 JFB852103 IVF852103 ILJ852103 IBN852103 HRR852103 HHV852103 GXZ852103 GOD852103 GEH852103 FUL852103 FKP852103 FAT852103 EQX852103 EHB852103 DXF852103 DNJ852103 DDN852103 CTR852103 CJV852103 BZZ852103 BQD852103 BGH852103 AWL852103 AMP852103 ACT852103 SX852103 JB852103 WVN786567 WLR786567 WBV786567 VRZ786567 VID786567 UYH786567 UOL786567 UEP786567 TUT786567 TKX786567 TBB786567 SRF786567 SHJ786567 RXN786567 RNR786567 RDV786567 QTZ786567 QKD786567 QAH786567 PQL786567 PGP786567 OWT786567 OMX786567 ODB786567 NTF786567 NJJ786567 MZN786567 MPR786567 MFV786567 LVZ786567 LMD786567 LCH786567 KSL786567 KIP786567 JYT786567 JOX786567 JFB786567 IVF786567 ILJ786567 IBN786567 HRR786567 HHV786567 GXZ786567 GOD786567 GEH786567 FUL786567 FKP786567 FAT786567 EQX786567 EHB786567 DXF786567 DNJ786567 DDN786567 CTR786567 CJV786567 BZZ786567 BQD786567 BGH786567 AWL786567 AMP786567 ACT786567 SX786567 JB786567 WVN721031 WLR721031 WBV721031 VRZ721031 VID721031 UYH721031 UOL721031 UEP721031 TUT721031 TKX721031 TBB721031 SRF721031 SHJ721031 RXN721031 RNR721031 RDV721031 QTZ721031 QKD721031 QAH721031 PQL721031 PGP721031 OWT721031 OMX721031 ODB721031 NTF721031 NJJ721031 MZN721031 MPR721031 MFV721031 LVZ721031 LMD721031 LCH721031 KSL721031 KIP721031 JYT721031 JOX721031 JFB721031 IVF721031 ILJ721031 IBN721031 HRR721031 HHV721031 GXZ721031 GOD721031 GEH721031 FUL721031 FKP721031 FAT721031 EQX721031 EHB721031 DXF721031 DNJ721031 DDN721031 CTR721031 CJV721031 BZZ721031 BQD721031 BGH721031 AWL721031 AMP721031 ACT721031 SX721031 JB721031 WVN655495 WLR655495 WBV655495 VRZ655495 VID655495 UYH655495 UOL655495 UEP655495 TUT655495 TKX655495 TBB655495 SRF655495 SHJ655495 RXN655495 RNR655495 RDV655495 QTZ655495 QKD655495 QAH655495 PQL655495 PGP655495 OWT655495 OMX655495 ODB655495 NTF655495 NJJ655495 MZN655495 MPR655495 MFV655495 LVZ655495 LMD655495 LCH655495 KSL655495 KIP655495 JYT655495 JOX655495 JFB655495 IVF655495 ILJ655495 IBN655495 HRR655495 HHV655495 GXZ655495 GOD655495 GEH655495 FUL655495 FKP655495 FAT655495 EQX655495 EHB655495 DXF655495 DNJ655495 DDN655495 CTR655495 CJV655495 BZZ655495 BQD655495 BGH655495 AWL655495 AMP655495 ACT655495 SX655495 JB655495 WVN589959 WLR589959 WBV589959 VRZ589959 VID589959 UYH589959 UOL589959 UEP589959 TUT589959 TKX589959 TBB589959 SRF589959 SHJ589959 RXN589959 RNR589959 RDV589959 QTZ589959 QKD589959 QAH589959 PQL589959 PGP589959 OWT589959 OMX589959 ODB589959 NTF589959 NJJ589959 MZN589959 MPR589959 MFV589959 LVZ589959 LMD589959 LCH589959 KSL589959 KIP589959 JYT589959 JOX589959 JFB589959 IVF589959 ILJ589959 IBN589959 HRR589959 HHV589959 GXZ589959 GOD589959 GEH589959 FUL589959 FKP589959 FAT589959 EQX589959 EHB589959 DXF589959 DNJ589959 DDN589959 CTR589959 CJV589959 BZZ589959 BQD589959 BGH589959 AWL589959 AMP589959 ACT589959 SX589959 JB589959 WVN524423 WLR524423 WBV524423 VRZ524423 VID524423 UYH524423 UOL524423 UEP524423 TUT524423 TKX524423 TBB524423 SRF524423 SHJ524423 RXN524423 RNR524423 RDV524423 QTZ524423 QKD524423 QAH524423 PQL524423 PGP524423 OWT524423 OMX524423 ODB524423 NTF524423 NJJ524423 MZN524423 MPR524423 MFV524423 LVZ524423 LMD524423 LCH524423 KSL524423 KIP524423 JYT524423 JOX524423 JFB524423 IVF524423 ILJ524423 IBN524423 HRR524423 HHV524423 GXZ524423 GOD524423 GEH524423 FUL524423 FKP524423 FAT524423 EQX524423 EHB524423 DXF524423 DNJ524423 DDN524423 CTR524423 CJV524423 BZZ524423 BQD524423 BGH524423 AWL524423 AMP524423 ACT524423 SX524423 JB524423 WVN458887 WLR458887 WBV458887 VRZ458887 VID458887 UYH458887 UOL458887 UEP458887 TUT458887 TKX458887 TBB458887 SRF458887 SHJ458887 RXN458887 RNR458887 RDV458887 QTZ458887 QKD458887 QAH458887 PQL458887 PGP458887 OWT458887 OMX458887 ODB458887 NTF458887 NJJ458887 MZN458887 MPR458887 MFV458887 LVZ458887 LMD458887 LCH458887 KSL458887 KIP458887 JYT458887 JOX458887 JFB458887 IVF458887 ILJ458887 IBN458887 HRR458887 HHV458887 GXZ458887 GOD458887 GEH458887 FUL458887 FKP458887 FAT458887 EQX458887 EHB458887 DXF458887 DNJ458887 DDN458887 CTR458887 CJV458887 BZZ458887 BQD458887 BGH458887 AWL458887 AMP458887 ACT458887 SX458887 JB458887 WVN393351 WLR393351 WBV393351 VRZ393351 VID393351 UYH393351 UOL393351 UEP393351 TUT393351 TKX393351 TBB393351 SRF393351 SHJ393351 RXN393351 RNR393351 RDV393351 QTZ393351 QKD393351 QAH393351 PQL393351 PGP393351 OWT393351 OMX393351 ODB393351 NTF393351 NJJ393351 MZN393351 MPR393351 MFV393351 LVZ393351 LMD393351 LCH393351 KSL393351 KIP393351 JYT393351 JOX393351 JFB393351 IVF393351 ILJ393351 IBN393351 HRR393351 HHV393351 GXZ393351 GOD393351 GEH393351 FUL393351 FKP393351 FAT393351 EQX393351 EHB393351 DXF393351 DNJ393351 DDN393351 CTR393351 CJV393351 BZZ393351 BQD393351 BGH393351 AWL393351 AMP393351 ACT393351 SX393351 JB393351 WVN327815 WLR327815 WBV327815 VRZ327815 VID327815 UYH327815 UOL327815 UEP327815 TUT327815 TKX327815 TBB327815 SRF327815 SHJ327815 RXN327815 RNR327815 RDV327815 QTZ327815 QKD327815 QAH327815 PQL327815 PGP327815 OWT327815 OMX327815 ODB327815 NTF327815 NJJ327815 MZN327815 MPR327815 MFV327815 LVZ327815 LMD327815 LCH327815 KSL327815 KIP327815 JYT327815 JOX327815 JFB327815 IVF327815 ILJ327815 IBN327815 HRR327815 HHV327815 GXZ327815 GOD327815 GEH327815 FUL327815 FKP327815 FAT327815 EQX327815 EHB327815 DXF327815 DNJ327815 DDN327815 CTR327815 CJV327815 BZZ327815 BQD327815 BGH327815 AWL327815 AMP327815 ACT327815 SX327815 JB327815 WVN262279 WLR262279 WBV262279 VRZ262279 VID262279 UYH262279 UOL262279 UEP262279 TUT262279 TKX262279 TBB262279 SRF262279 SHJ262279 RXN262279 RNR262279 RDV262279 QTZ262279 QKD262279 QAH262279 PQL262279 PGP262279 OWT262279 OMX262279 ODB262279 NTF262279 NJJ262279 MZN262279 MPR262279 MFV262279 LVZ262279 LMD262279 LCH262279 KSL262279 KIP262279 JYT262279 JOX262279 JFB262279 IVF262279 ILJ262279 IBN262279 HRR262279 HHV262279 GXZ262279 GOD262279 GEH262279 FUL262279 FKP262279 FAT262279 EQX262279 EHB262279 DXF262279 DNJ262279 DDN262279 CTR262279 CJV262279 BZZ262279 BQD262279 BGH262279 AWL262279 AMP262279 ACT262279 SX262279 JB262279 WVN196743 WLR196743 WBV196743 VRZ196743 VID196743 UYH196743 UOL196743 UEP196743 TUT196743 TKX196743 TBB196743 SRF196743 SHJ196743 RXN196743 RNR196743 RDV196743 QTZ196743 QKD196743 QAH196743 PQL196743 PGP196743 OWT196743 OMX196743 ODB196743 NTF196743 NJJ196743 MZN196743 MPR196743 MFV196743 LVZ196743 LMD196743 LCH196743 KSL196743 KIP196743 JYT196743 JOX196743 JFB196743 IVF196743 ILJ196743 IBN196743 HRR196743 HHV196743 GXZ196743 GOD196743 GEH196743 FUL196743 FKP196743 FAT196743 EQX196743 EHB196743 DXF196743 DNJ196743 DDN196743 CTR196743 CJV196743 BZZ196743 BQD196743 BGH196743 AWL196743 AMP196743 ACT196743 SX196743 JB196743 WVN131207 WLR131207 WBV131207 VRZ131207 VID131207 UYH131207 UOL131207 UEP131207 TUT131207 TKX131207 TBB131207 SRF131207 SHJ131207 RXN131207 RNR131207 RDV131207 QTZ131207 QKD131207 QAH131207 PQL131207 PGP131207 OWT131207 OMX131207 ODB131207 NTF131207 NJJ131207 MZN131207 MPR131207 MFV131207 LVZ131207 LMD131207 LCH131207 KSL131207 KIP131207 JYT131207 JOX131207 JFB131207 IVF131207 ILJ131207 IBN131207 HRR131207 HHV131207 GXZ131207 GOD131207 GEH131207 FUL131207 FKP131207 FAT131207 EQX131207 EHB131207 DXF131207 DNJ131207 DDN131207 CTR131207 CJV131207 BZZ131207 BQD131207 BGH131207 AWL131207 AMP131207 ACT131207 SX131207 JB131207 WVN65671 WLR65671 WBV65671 VRZ65671 VID65671 UYH65671 UOL65671 UEP65671 TUT65671 TKX65671 TBB65671 SRF65671 SHJ65671 RXN65671 RNR65671 RDV65671 QTZ65671 QKD65671 QAH65671 PQL65671 PGP65671 OWT65671 OMX65671 ODB65671 NTF65671 NJJ65671 MZN65671 MPR65671 MFV65671 LVZ65671 LMD65671 LCH65671 KSL65671 KIP65671 JYT65671 JOX65671 JFB65671 IVF65671 ILJ65671 IBN65671 HRR65671 HHV65671 GXZ65671 GOD65671 GEH65671 FUL65671 FKP65671 FAT65671 EQX65671 EHB65671 DXF65671 DNJ65671 DDN65671 CTR65671 CJV65671 BZZ65671 BQD65671 BGH65671 AWL65671 AMP65671 ACT65671 SX65671 JB65671 WVN135 WLR135 WBV135 VRZ135 VID135 UYH135 UOL135 UEP135 TUT135 TKX135 TBB135 SRF135 SHJ135 RXN135 RNR135 RDV135 QTZ135 QKD135 QAH135 PQL135 PGP135 OWT135 OMX135 ODB135 NTF135 NJJ135 MZN135 MPR135 MFV135 LVZ135 LMD135 LCH135 KSL135 KIP135 JYT135 JOX135 JFB135 IVF135 ILJ135 IBN135 HRR135 HHV135 GXZ135 GOD135 GEH135 FUL135 FKP135 FAT135 EQX135 EHB135 DXF135 DNJ135 DDN135 CTR135 CJV135 BZZ135 BQD135 BGH135 AWL135 AMP135 ACT135 SX135"/>
    <dataValidation allowBlank="1" showInputMessage="1" showErrorMessage="1" prompt="El resultado de esta columa es la base de la partida 1309 del formato 14-E." sqref="JA135 WVM983175 WLQ983175 WBU983175 VRY983175 VIC983175 UYG983175 UOK983175 UEO983175 TUS983175 TKW983175 TBA983175 SRE983175 SHI983175 RXM983175 RNQ983175 RDU983175 QTY983175 QKC983175 QAG983175 PQK983175 PGO983175 OWS983175 OMW983175 ODA983175 NTE983175 NJI983175 MZM983175 MPQ983175 MFU983175 LVY983175 LMC983175 LCG983175 KSK983175 KIO983175 JYS983175 JOW983175 JFA983175 IVE983175 ILI983175 IBM983175 HRQ983175 HHU983175 GXY983175 GOC983175 GEG983175 FUK983175 FKO983175 FAS983175 EQW983175 EHA983175 DXE983175 DNI983175 DDM983175 CTQ983175 CJU983175 BZY983175 BQC983175 BGG983175 AWK983175 AMO983175 ACS983175 SW983175 JA983175 WVM917639 WLQ917639 WBU917639 VRY917639 VIC917639 UYG917639 UOK917639 UEO917639 TUS917639 TKW917639 TBA917639 SRE917639 SHI917639 RXM917639 RNQ917639 RDU917639 QTY917639 QKC917639 QAG917639 PQK917639 PGO917639 OWS917639 OMW917639 ODA917639 NTE917639 NJI917639 MZM917639 MPQ917639 MFU917639 LVY917639 LMC917639 LCG917639 KSK917639 KIO917639 JYS917639 JOW917639 JFA917639 IVE917639 ILI917639 IBM917639 HRQ917639 HHU917639 GXY917639 GOC917639 GEG917639 FUK917639 FKO917639 FAS917639 EQW917639 EHA917639 DXE917639 DNI917639 DDM917639 CTQ917639 CJU917639 BZY917639 BQC917639 BGG917639 AWK917639 AMO917639 ACS917639 SW917639 JA917639 WVM852103 WLQ852103 WBU852103 VRY852103 VIC852103 UYG852103 UOK852103 UEO852103 TUS852103 TKW852103 TBA852103 SRE852103 SHI852103 RXM852103 RNQ852103 RDU852103 QTY852103 QKC852103 QAG852103 PQK852103 PGO852103 OWS852103 OMW852103 ODA852103 NTE852103 NJI852103 MZM852103 MPQ852103 MFU852103 LVY852103 LMC852103 LCG852103 KSK852103 KIO852103 JYS852103 JOW852103 JFA852103 IVE852103 ILI852103 IBM852103 HRQ852103 HHU852103 GXY852103 GOC852103 GEG852103 FUK852103 FKO852103 FAS852103 EQW852103 EHA852103 DXE852103 DNI852103 DDM852103 CTQ852103 CJU852103 BZY852103 BQC852103 BGG852103 AWK852103 AMO852103 ACS852103 SW852103 JA852103 WVM786567 WLQ786567 WBU786567 VRY786567 VIC786567 UYG786567 UOK786567 UEO786567 TUS786567 TKW786567 TBA786567 SRE786567 SHI786567 RXM786567 RNQ786567 RDU786567 QTY786567 QKC786567 QAG786567 PQK786567 PGO786567 OWS786567 OMW786567 ODA786567 NTE786567 NJI786567 MZM786567 MPQ786567 MFU786567 LVY786567 LMC786567 LCG786567 KSK786567 KIO786567 JYS786567 JOW786567 JFA786567 IVE786567 ILI786567 IBM786567 HRQ786567 HHU786567 GXY786567 GOC786567 GEG786567 FUK786567 FKO786567 FAS786567 EQW786567 EHA786567 DXE786567 DNI786567 DDM786567 CTQ786567 CJU786567 BZY786567 BQC786567 BGG786567 AWK786567 AMO786567 ACS786567 SW786567 JA786567 WVM721031 WLQ721031 WBU721031 VRY721031 VIC721031 UYG721031 UOK721031 UEO721031 TUS721031 TKW721031 TBA721031 SRE721031 SHI721031 RXM721031 RNQ721031 RDU721031 QTY721031 QKC721031 QAG721031 PQK721031 PGO721031 OWS721031 OMW721031 ODA721031 NTE721031 NJI721031 MZM721031 MPQ721031 MFU721031 LVY721031 LMC721031 LCG721031 KSK721031 KIO721031 JYS721031 JOW721031 JFA721031 IVE721031 ILI721031 IBM721031 HRQ721031 HHU721031 GXY721031 GOC721031 GEG721031 FUK721031 FKO721031 FAS721031 EQW721031 EHA721031 DXE721031 DNI721031 DDM721031 CTQ721031 CJU721031 BZY721031 BQC721031 BGG721031 AWK721031 AMO721031 ACS721031 SW721031 JA721031 WVM655495 WLQ655495 WBU655495 VRY655495 VIC655495 UYG655495 UOK655495 UEO655495 TUS655495 TKW655495 TBA655495 SRE655495 SHI655495 RXM655495 RNQ655495 RDU655495 QTY655495 QKC655495 QAG655495 PQK655495 PGO655495 OWS655495 OMW655495 ODA655495 NTE655495 NJI655495 MZM655495 MPQ655495 MFU655495 LVY655495 LMC655495 LCG655495 KSK655495 KIO655495 JYS655495 JOW655495 JFA655495 IVE655495 ILI655495 IBM655495 HRQ655495 HHU655495 GXY655495 GOC655495 GEG655495 FUK655495 FKO655495 FAS655495 EQW655495 EHA655495 DXE655495 DNI655495 DDM655495 CTQ655495 CJU655495 BZY655495 BQC655495 BGG655495 AWK655495 AMO655495 ACS655495 SW655495 JA655495 WVM589959 WLQ589959 WBU589959 VRY589959 VIC589959 UYG589959 UOK589959 UEO589959 TUS589959 TKW589959 TBA589959 SRE589959 SHI589959 RXM589959 RNQ589959 RDU589959 QTY589959 QKC589959 QAG589959 PQK589959 PGO589959 OWS589959 OMW589959 ODA589959 NTE589959 NJI589959 MZM589959 MPQ589959 MFU589959 LVY589959 LMC589959 LCG589959 KSK589959 KIO589959 JYS589959 JOW589959 JFA589959 IVE589959 ILI589959 IBM589959 HRQ589959 HHU589959 GXY589959 GOC589959 GEG589959 FUK589959 FKO589959 FAS589959 EQW589959 EHA589959 DXE589959 DNI589959 DDM589959 CTQ589959 CJU589959 BZY589959 BQC589959 BGG589959 AWK589959 AMO589959 ACS589959 SW589959 JA589959 WVM524423 WLQ524423 WBU524423 VRY524423 VIC524423 UYG524423 UOK524423 UEO524423 TUS524423 TKW524423 TBA524423 SRE524423 SHI524423 RXM524423 RNQ524423 RDU524423 QTY524423 QKC524423 QAG524423 PQK524423 PGO524423 OWS524423 OMW524423 ODA524423 NTE524423 NJI524423 MZM524423 MPQ524423 MFU524423 LVY524423 LMC524423 LCG524423 KSK524423 KIO524423 JYS524423 JOW524423 JFA524423 IVE524423 ILI524423 IBM524423 HRQ524423 HHU524423 GXY524423 GOC524423 GEG524423 FUK524423 FKO524423 FAS524423 EQW524423 EHA524423 DXE524423 DNI524423 DDM524423 CTQ524423 CJU524423 BZY524423 BQC524423 BGG524423 AWK524423 AMO524423 ACS524423 SW524423 JA524423 WVM458887 WLQ458887 WBU458887 VRY458887 VIC458887 UYG458887 UOK458887 UEO458887 TUS458887 TKW458887 TBA458887 SRE458887 SHI458887 RXM458887 RNQ458887 RDU458887 QTY458887 QKC458887 QAG458887 PQK458887 PGO458887 OWS458887 OMW458887 ODA458887 NTE458887 NJI458887 MZM458887 MPQ458887 MFU458887 LVY458887 LMC458887 LCG458887 KSK458887 KIO458887 JYS458887 JOW458887 JFA458887 IVE458887 ILI458887 IBM458887 HRQ458887 HHU458887 GXY458887 GOC458887 GEG458887 FUK458887 FKO458887 FAS458887 EQW458887 EHA458887 DXE458887 DNI458887 DDM458887 CTQ458887 CJU458887 BZY458887 BQC458887 BGG458887 AWK458887 AMO458887 ACS458887 SW458887 JA458887 WVM393351 WLQ393351 WBU393351 VRY393351 VIC393351 UYG393351 UOK393351 UEO393351 TUS393351 TKW393351 TBA393351 SRE393351 SHI393351 RXM393351 RNQ393351 RDU393351 QTY393351 QKC393351 QAG393351 PQK393351 PGO393351 OWS393351 OMW393351 ODA393351 NTE393351 NJI393351 MZM393351 MPQ393351 MFU393351 LVY393351 LMC393351 LCG393351 KSK393351 KIO393351 JYS393351 JOW393351 JFA393351 IVE393351 ILI393351 IBM393351 HRQ393351 HHU393351 GXY393351 GOC393351 GEG393351 FUK393351 FKO393351 FAS393351 EQW393351 EHA393351 DXE393351 DNI393351 DDM393351 CTQ393351 CJU393351 BZY393351 BQC393351 BGG393351 AWK393351 AMO393351 ACS393351 SW393351 JA393351 WVM327815 WLQ327815 WBU327815 VRY327815 VIC327815 UYG327815 UOK327815 UEO327815 TUS327815 TKW327815 TBA327815 SRE327815 SHI327815 RXM327815 RNQ327815 RDU327815 QTY327815 QKC327815 QAG327815 PQK327815 PGO327815 OWS327815 OMW327815 ODA327815 NTE327815 NJI327815 MZM327815 MPQ327815 MFU327815 LVY327815 LMC327815 LCG327815 KSK327815 KIO327815 JYS327815 JOW327815 JFA327815 IVE327815 ILI327815 IBM327815 HRQ327815 HHU327815 GXY327815 GOC327815 GEG327815 FUK327815 FKO327815 FAS327815 EQW327815 EHA327815 DXE327815 DNI327815 DDM327815 CTQ327815 CJU327815 BZY327815 BQC327815 BGG327815 AWK327815 AMO327815 ACS327815 SW327815 JA327815 WVM262279 WLQ262279 WBU262279 VRY262279 VIC262279 UYG262279 UOK262279 UEO262279 TUS262279 TKW262279 TBA262279 SRE262279 SHI262279 RXM262279 RNQ262279 RDU262279 QTY262279 QKC262279 QAG262279 PQK262279 PGO262279 OWS262279 OMW262279 ODA262279 NTE262279 NJI262279 MZM262279 MPQ262279 MFU262279 LVY262279 LMC262279 LCG262279 KSK262279 KIO262279 JYS262279 JOW262279 JFA262279 IVE262279 ILI262279 IBM262279 HRQ262279 HHU262279 GXY262279 GOC262279 GEG262279 FUK262279 FKO262279 FAS262279 EQW262279 EHA262279 DXE262279 DNI262279 DDM262279 CTQ262279 CJU262279 BZY262279 BQC262279 BGG262279 AWK262279 AMO262279 ACS262279 SW262279 JA262279 WVM196743 WLQ196743 WBU196743 VRY196743 VIC196743 UYG196743 UOK196743 UEO196743 TUS196743 TKW196743 TBA196743 SRE196743 SHI196743 RXM196743 RNQ196743 RDU196743 QTY196743 QKC196743 QAG196743 PQK196743 PGO196743 OWS196743 OMW196743 ODA196743 NTE196743 NJI196743 MZM196743 MPQ196743 MFU196743 LVY196743 LMC196743 LCG196743 KSK196743 KIO196743 JYS196743 JOW196743 JFA196743 IVE196743 ILI196743 IBM196743 HRQ196743 HHU196743 GXY196743 GOC196743 GEG196743 FUK196743 FKO196743 FAS196743 EQW196743 EHA196743 DXE196743 DNI196743 DDM196743 CTQ196743 CJU196743 BZY196743 BQC196743 BGG196743 AWK196743 AMO196743 ACS196743 SW196743 JA196743 WVM131207 WLQ131207 WBU131207 VRY131207 VIC131207 UYG131207 UOK131207 UEO131207 TUS131207 TKW131207 TBA131207 SRE131207 SHI131207 RXM131207 RNQ131207 RDU131207 QTY131207 QKC131207 QAG131207 PQK131207 PGO131207 OWS131207 OMW131207 ODA131207 NTE131207 NJI131207 MZM131207 MPQ131207 MFU131207 LVY131207 LMC131207 LCG131207 KSK131207 KIO131207 JYS131207 JOW131207 JFA131207 IVE131207 ILI131207 IBM131207 HRQ131207 HHU131207 GXY131207 GOC131207 GEG131207 FUK131207 FKO131207 FAS131207 EQW131207 EHA131207 DXE131207 DNI131207 DDM131207 CTQ131207 CJU131207 BZY131207 BQC131207 BGG131207 AWK131207 AMO131207 ACS131207 SW131207 JA131207 WVM65671 WLQ65671 WBU65671 VRY65671 VIC65671 UYG65671 UOK65671 UEO65671 TUS65671 TKW65671 TBA65671 SRE65671 SHI65671 RXM65671 RNQ65671 RDU65671 QTY65671 QKC65671 QAG65671 PQK65671 PGO65671 OWS65671 OMW65671 ODA65671 NTE65671 NJI65671 MZM65671 MPQ65671 MFU65671 LVY65671 LMC65671 LCG65671 KSK65671 KIO65671 JYS65671 JOW65671 JFA65671 IVE65671 ILI65671 IBM65671 HRQ65671 HHU65671 GXY65671 GOC65671 GEG65671 FUK65671 FKO65671 FAS65671 EQW65671 EHA65671 DXE65671 DNI65671 DDM65671 CTQ65671 CJU65671 BZY65671 BQC65671 BGG65671 AWK65671 AMO65671 ACS65671 SW65671 JA65671 WVM135 WLQ135 WBU135 VRY135 VIC135 UYG135 UOK135 UEO135 TUS135 TKW135 TBA135 SRE135 SHI135 RXM135 RNQ135 RDU135 QTY135 QKC135 QAG135 PQK135 PGO135 OWS135 OMW135 ODA135 NTE135 NJI135 MZM135 MPQ135 MFU135 LVY135 LMC135 LCG135 KSK135 KIO135 JYS135 JOW135 JFA135 IVE135 ILI135 IBM135 HRQ135 HHU135 GXY135 GOC135 GEG135 FUK135 FKO135 FAS135 EQW135 EHA135 DXE135 DNI135 DDM135 CTQ135 CJU135 BZY135 BQC135 BGG135 AWK135 AMO135 ACS135 SW135"/>
    <dataValidation allowBlank="1" showInputMessage="1" showErrorMessage="1" prompt="El resultado de esta columa es la base de la partida 1308 del formato 14-E." sqref="IZ135 WVL983175 WLP983175 WBT983175 VRX983175 VIB983175 UYF983175 UOJ983175 UEN983175 TUR983175 TKV983175 TAZ983175 SRD983175 SHH983175 RXL983175 RNP983175 RDT983175 QTX983175 QKB983175 QAF983175 PQJ983175 PGN983175 OWR983175 OMV983175 OCZ983175 NTD983175 NJH983175 MZL983175 MPP983175 MFT983175 LVX983175 LMB983175 LCF983175 KSJ983175 KIN983175 JYR983175 JOV983175 JEZ983175 IVD983175 ILH983175 IBL983175 HRP983175 HHT983175 GXX983175 GOB983175 GEF983175 FUJ983175 FKN983175 FAR983175 EQV983175 EGZ983175 DXD983175 DNH983175 DDL983175 CTP983175 CJT983175 BZX983175 BQB983175 BGF983175 AWJ983175 AMN983175 ACR983175 SV983175 IZ983175 WVL917639 WLP917639 WBT917639 VRX917639 VIB917639 UYF917639 UOJ917639 UEN917639 TUR917639 TKV917639 TAZ917639 SRD917639 SHH917639 RXL917639 RNP917639 RDT917639 QTX917639 QKB917639 QAF917639 PQJ917639 PGN917639 OWR917639 OMV917639 OCZ917639 NTD917639 NJH917639 MZL917639 MPP917639 MFT917639 LVX917639 LMB917639 LCF917639 KSJ917639 KIN917639 JYR917639 JOV917639 JEZ917639 IVD917639 ILH917639 IBL917639 HRP917639 HHT917639 GXX917639 GOB917639 GEF917639 FUJ917639 FKN917639 FAR917639 EQV917639 EGZ917639 DXD917639 DNH917639 DDL917639 CTP917639 CJT917639 BZX917639 BQB917639 BGF917639 AWJ917639 AMN917639 ACR917639 SV917639 IZ917639 WVL852103 WLP852103 WBT852103 VRX852103 VIB852103 UYF852103 UOJ852103 UEN852103 TUR852103 TKV852103 TAZ852103 SRD852103 SHH852103 RXL852103 RNP852103 RDT852103 QTX852103 QKB852103 QAF852103 PQJ852103 PGN852103 OWR852103 OMV852103 OCZ852103 NTD852103 NJH852103 MZL852103 MPP852103 MFT852103 LVX852103 LMB852103 LCF852103 KSJ852103 KIN852103 JYR852103 JOV852103 JEZ852103 IVD852103 ILH852103 IBL852103 HRP852103 HHT852103 GXX852103 GOB852103 GEF852103 FUJ852103 FKN852103 FAR852103 EQV852103 EGZ852103 DXD852103 DNH852103 DDL852103 CTP852103 CJT852103 BZX852103 BQB852103 BGF852103 AWJ852103 AMN852103 ACR852103 SV852103 IZ852103 WVL786567 WLP786567 WBT786567 VRX786567 VIB786567 UYF786567 UOJ786567 UEN786567 TUR786567 TKV786567 TAZ786567 SRD786567 SHH786567 RXL786567 RNP786567 RDT786567 QTX786567 QKB786567 QAF786567 PQJ786567 PGN786567 OWR786567 OMV786567 OCZ786567 NTD786567 NJH786567 MZL786567 MPP786567 MFT786567 LVX786567 LMB786567 LCF786567 KSJ786567 KIN786567 JYR786567 JOV786567 JEZ786567 IVD786567 ILH786567 IBL786567 HRP786567 HHT786567 GXX786567 GOB786567 GEF786567 FUJ786567 FKN786567 FAR786567 EQV786567 EGZ786567 DXD786567 DNH786567 DDL786567 CTP786567 CJT786567 BZX786567 BQB786567 BGF786567 AWJ786567 AMN786567 ACR786567 SV786567 IZ786567 WVL721031 WLP721031 WBT721031 VRX721031 VIB721031 UYF721031 UOJ721031 UEN721031 TUR721031 TKV721031 TAZ721031 SRD721031 SHH721031 RXL721031 RNP721031 RDT721031 QTX721031 QKB721031 QAF721031 PQJ721031 PGN721031 OWR721031 OMV721031 OCZ721031 NTD721031 NJH721031 MZL721031 MPP721031 MFT721031 LVX721031 LMB721031 LCF721031 KSJ721031 KIN721031 JYR721031 JOV721031 JEZ721031 IVD721031 ILH721031 IBL721031 HRP721031 HHT721031 GXX721031 GOB721031 GEF721031 FUJ721031 FKN721031 FAR721031 EQV721031 EGZ721031 DXD721031 DNH721031 DDL721031 CTP721031 CJT721031 BZX721031 BQB721031 BGF721031 AWJ721031 AMN721031 ACR721031 SV721031 IZ721031 WVL655495 WLP655495 WBT655495 VRX655495 VIB655495 UYF655495 UOJ655495 UEN655495 TUR655495 TKV655495 TAZ655495 SRD655495 SHH655495 RXL655495 RNP655495 RDT655495 QTX655495 QKB655495 QAF655495 PQJ655495 PGN655495 OWR655495 OMV655495 OCZ655495 NTD655495 NJH655495 MZL655495 MPP655495 MFT655495 LVX655495 LMB655495 LCF655495 KSJ655495 KIN655495 JYR655495 JOV655495 JEZ655495 IVD655495 ILH655495 IBL655495 HRP655495 HHT655495 GXX655495 GOB655495 GEF655495 FUJ655495 FKN655495 FAR655495 EQV655495 EGZ655495 DXD655495 DNH655495 DDL655495 CTP655495 CJT655495 BZX655495 BQB655495 BGF655495 AWJ655495 AMN655495 ACR655495 SV655495 IZ655495 WVL589959 WLP589959 WBT589959 VRX589959 VIB589959 UYF589959 UOJ589959 UEN589959 TUR589959 TKV589959 TAZ589959 SRD589959 SHH589959 RXL589959 RNP589959 RDT589959 QTX589959 QKB589959 QAF589959 PQJ589959 PGN589959 OWR589959 OMV589959 OCZ589959 NTD589959 NJH589959 MZL589959 MPP589959 MFT589959 LVX589959 LMB589959 LCF589959 KSJ589959 KIN589959 JYR589959 JOV589959 JEZ589959 IVD589959 ILH589959 IBL589959 HRP589959 HHT589959 GXX589959 GOB589959 GEF589959 FUJ589959 FKN589959 FAR589959 EQV589959 EGZ589959 DXD589959 DNH589959 DDL589959 CTP589959 CJT589959 BZX589959 BQB589959 BGF589959 AWJ589959 AMN589959 ACR589959 SV589959 IZ589959 WVL524423 WLP524423 WBT524423 VRX524423 VIB524423 UYF524423 UOJ524423 UEN524423 TUR524423 TKV524423 TAZ524423 SRD524423 SHH524423 RXL524423 RNP524423 RDT524423 QTX524423 QKB524423 QAF524423 PQJ524423 PGN524423 OWR524423 OMV524423 OCZ524423 NTD524423 NJH524423 MZL524423 MPP524423 MFT524423 LVX524423 LMB524423 LCF524423 KSJ524423 KIN524423 JYR524423 JOV524423 JEZ524423 IVD524423 ILH524423 IBL524423 HRP524423 HHT524423 GXX524423 GOB524423 GEF524423 FUJ524423 FKN524423 FAR524423 EQV524423 EGZ524423 DXD524423 DNH524423 DDL524423 CTP524423 CJT524423 BZX524423 BQB524423 BGF524423 AWJ524423 AMN524423 ACR524423 SV524423 IZ524423 WVL458887 WLP458887 WBT458887 VRX458887 VIB458887 UYF458887 UOJ458887 UEN458887 TUR458887 TKV458887 TAZ458887 SRD458887 SHH458887 RXL458887 RNP458887 RDT458887 QTX458887 QKB458887 QAF458887 PQJ458887 PGN458887 OWR458887 OMV458887 OCZ458887 NTD458887 NJH458887 MZL458887 MPP458887 MFT458887 LVX458887 LMB458887 LCF458887 KSJ458887 KIN458887 JYR458887 JOV458887 JEZ458887 IVD458887 ILH458887 IBL458887 HRP458887 HHT458887 GXX458887 GOB458887 GEF458887 FUJ458887 FKN458887 FAR458887 EQV458887 EGZ458887 DXD458887 DNH458887 DDL458887 CTP458887 CJT458887 BZX458887 BQB458887 BGF458887 AWJ458887 AMN458887 ACR458887 SV458887 IZ458887 WVL393351 WLP393351 WBT393351 VRX393351 VIB393351 UYF393351 UOJ393351 UEN393351 TUR393351 TKV393351 TAZ393351 SRD393351 SHH393351 RXL393351 RNP393351 RDT393351 QTX393351 QKB393351 QAF393351 PQJ393351 PGN393351 OWR393351 OMV393351 OCZ393351 NTD393351 NJH393351 MZL393351 MPP393351 MFT393351 LVX393351 LMB393351 LCF393351 KSJ393351 KIN393351 JYR393351 JOV393351 JEZ393351 IVD393351 ILH393351 IBL393351 HRP393351 HHT393351 GXX393351 GOB393351 GEF393351 FUJ393351 FKN393351 FAR393351 EQV393351 EGZ393351 DXD393351 DNH393351 DDL393351 CTP393351 CJT393351 BZX393351 BQB393351 BGF393351 AWJ393351 AMN393351 ACR393351 SV393351 IZ393351 WVL327815 WLP327815 WBT327815 VRX327815 VIB327815 UYF327815 UOJ327815 UEN327815 TUR327815 TKV327815 TAZ327815 SRD327815 SHH327815 RXL327815 RNP327815 RDT327815 QTX327815 QKB327815 QAF327815 PQJ327815 PGN327815 OWR327815 OMV327815 OCZ327815 NTD327815 NJH327815 MZL327815 MPP327815 MFT327815 LVX327815 LMB327815 LCF327815 KSJ327815 KIN327815 JYR327815 JOV327815 JEZ327815 IVD327815 ILH327815 IBL327815 HRP327815 HHT327815 GXX327815 GOB327815 GEF327815 FUJ327815 FKN327815 FAR327815 EQV327815 EGZ327815 DXD327815 DNH327815 DDL327815 CTP327815 CJT327815 BZX327815 BQB327815 BGF327815 AWJ327815 AMN327815 ACR327815 SV327815 IZ327815 WVL262279 WLP262279 WBT262279 VRX262279 VIB262279 UYF262279 UOJ262279 UEN262279 TUR262279 TKV262279 TAZ262279 SRD262279 SHH262279 RXL262279 RNP262279 RDT262279 QTX262279 QKB262279 QAF262279 PQJ262279 PGN262279 OWR262279 OMV262279 OCZ262279 NTD262279 NJH262279 MZL262279 MPP262279 MFT262279 LVX262279 LMB262279 LCF262279 KSJ262279 KIN262279 JYR262279 JOV262279 JEZ262279 IVD262279 ILH262279 IBL262279 HRP262279 HHT262279 GXX262279 GOB262279 GEF262279 FUJ262279 FKN262279 FAR262279 EQV262279 EGZ262279 DXD262279 DNH262279 DDL262279 CTP262279 CJT262279 BZX262279 BQB262279 BGF262279 AWJ262279 AMN262279 ACR262279 SV262279 IZ262279 WVL196743 WLP196743 WBT196743 VRX196743 VIB196743 UYF196743 UOJ196743 UEN196743 TUR196743 TKV196743 TAZ196743 SRD196743 SHH196743 RXL196743 RNP196743 RDT196743 QTX196743 QKB196743 QAF196743 PQJ196743 PGN196743 OWR196743 OMV196743 OCZ196743 NTD196743 NJH196743 MZL196743 MPP196743 MFT196743 LVX196743 LMB196743 LCF196743 KSJ196743 KIN196743 JYR196743 JOV196743 JEZ196743 IVD196743 ILH196743 IBL196743 HRP196743 HHT196743 GXX196743 GOB196743 GEF196743 FUJ196743 FKN196743 FAR196743 EQV196743 EGZ196743 DXD196743 DNH196743 DDL196743 CTP196743 CJT196743 BZX196743 BQB196743 BGF196743 AWJ196743 AMN196743 ACR196743 SV196743 IZ196743 WVL131207 WLP131207 WBT131207 VRX131207 VIB131207 UYF131207 UOJ131207 UEN131207 TUR131207 TKV131207 TAZ131207 SRD131207 SHH131207 RXL131207 RNP131207 RDT131207 QTX131207 QKB131207 QAF131207 PQJ131207 PGN131207 OWR131207 OMV131207 OCZ131207 NTD131207 NJH131207 MZL131207 MPP131207 MFT131207 LVX131207 LMB131207 LCF131207 KSJ131207 KIN131207 JYR131207 JOV131207 JEZ131207 IVD131207 ILH131207 IBL131207 HRP131207 HHT131207 GXX131207 GOB131207 GEF131207 FUJ131207 FKN131207 FAR131207 EQV131207 EGZ131207 DXD131207 DNH131207 DDL131207 CTP131207 CJT131207 BZX131207 BQB131207 BGF131207 AWJ131207 AMN131207 ACR131207 SV131207 IZ131207 WVL65671 WLP65671 WBT65671 VRX65671 VIB65671 UYF65671 UOJ65671 UEN65671 TUR65671 TKV65671 TAZ65671 SRD65671 SHH65671 RXL65671 RNP65671 RDT65671 QTX65671 QKB65671 QAF65671 PQJ65671 PGN65671 OWR65671 OMV65671 OCZ65671 NTD65671 NJH65671 MZL65671 MPP65671 MFT65671 LVX65671 LMB65671 LCF65671 KSJ65671 KIN65671 JYR65671 JOV65671 JEZ65671 IVD65671 ILH65671 IBL65671 HRP65671 HHT65671 GXX65671 GOB65671 GEF65671 FUJ65671 FKN65671 FAR65671 EQV65671 EGZ65671 DXD65671 DNH65671 DDL65671 CTP65671 CJT65671 BZX65671 BQB65671 BGF65671 AWJ65671 AMN65671 ACR65671 SV65671 IZ65671 WVL135 WLP135 WBT135 VRX135 VIB135 UYF135 UOJ135 UEN135 TUR135 TKV135 TAZ135 SRD135 SHH135 RXL135 RNP135 RDT135 QTX135 QKB135 QAF135 PQJ135 PGN135 OWR135 OMV135 OCZ135 NTD135 NJH135 MZL135 MPP135 MFT135 LVX135 LMB135 LCF135 KSJ135 KIN135 JYR135 JOV135 JEZ135 IVD135 ILH135 IBL135 HRP135 HHT135 GXX135 GOB135 GEF135 FUJ135 FKN135 FAR135 EQV135 EGZ135 DXD135 DNH135 DDL135 CTP135 CJT135 BZX135 BQB135 BGF135 AWJ135 AMN135 ACR135 SV135"/>
    <dataValidation allowBlank="1" showInputMessage="1" showErrorMessage="1" prompt="El resultado de esta columa es la base de la partida 1307 del formato 14-E." sqref="IY135 WVK983175 WLO983175 WBS983175 VRW983175 VIA983175 UYE983175 UOI983175 UEM983175 TUQ983175 TKU983175 TAY983175 SRC983175 SHG983175 RXK983175 RNO983175 RDS983175 QTW983175 QKA983175 QAE983175 PQI983175 PGM983175 OWQ983175 OMU983175 OCY983175 NTC983175 NJG983175 MZK983175 MPO983175 MFS983175 LVW983175 LMA983175 LCE983175 KSI983175 KIM983175 JYQ983175 JOU983175 JEY983175 IVC983175 ILG983175 IBK983175 HRO983175 HHS983175 GXW983175 GOA983175 GEE983175 FUI983175 FKM983175 FAQ983175 EQU983175 EGY983175 DXC983175 DNG983175 DDK983175 CTO983175 CJS983175 BZW983175 BQA983175 BGE983175 AWI983175 AMM983175 ACQ983175 SU983175 IY983175 WVK917639 WLO917639 WBS917639 VRW917639 VIA917639 UYE917639 UOI917639 UEM917639 TUQ917639 TKU917639 TAY917639 SRC917639 SHG917639 RXK917639 RNO917639 RDS917639 QTW917639 QKA917639 QAE917639 PQI917639 PGM917639 OWQ917639 OMU917639 OCY917639 NTC917639 NJG917639 MZK917639 MPO917639 MFS917639 LVW917639 LMA917639 LCE917639 KSI917639 KIM917639 JYQ917639 JOU917639 JEY917639 IVC917639 ILG917639 IBK917639 HRO917639 HHS917639 GXW917639 GOA917639 GEE917639 FUI917639 FKM917639 FAQ917639 EQU917639 EGY917639 DXC917639 DNG917639 DDK917639 CTO917639 CJS917639 BZW917639 BQA917639 BGE917639 AWI917639 AMM917639 ACQ917639 SU917639 IY917639 WVK852103 WLO852103 WBS852103 VRW852103 VIA852103 UYE852103 UOI852103 UEM852103 TUQ852103 TKU852103 TAY852103 SRC852103 SHG852103 RXK852103 RNO852103 RDS852103 QTW852103 QKA852103 QAE852103 PQI852103 PGM852103 OWQ852103 OMU852103 OCY852103 NTC852103 NJG852103 MZK852103 MPO852103 MFS852103 LVW852103 LMA852103 LCE852103 KSI852103 KIM852103 JYQ852103 JOU852103 JEY852103 IVC852103 ILG852103 IBK852103 HRO852103 HHS852103 GXW852103 GOA852103 GEE852103 FUI852103 FKM852103 FAQ852103 EQU852103 EGY852103 DXC852103 DNG852103 DDK852103 CTO852103 CJS852103 BZW852103 BQA852103 BGE852103 AWI852103 AMM852103 ACQ852103 SU852103 IY852103 WVK786567 WLO786567 WBS786567 VRW786567 VIA786567 UYE786567 UOI786567 UEM786567 TUQ786567 TKU786567 TAY786567 SRC786567 SHG786567 RXK786567 RNO786567 RDS786567 QTW786567 QKA786567 QAE786567 PQI786567 PGM786567 OWQ786567 OMU786567 OCY786567 NTC786567 NJG786567 MZK786567 MPO786567 MFS786567 LVW786567 LMA786567 LCE786567 KSI786567 KIM786567 JYQ786567 JOU786567 JEY786567 IVC786567 ILG786567 IBK786567 HRO786567 HHS786567 GXW786567 GOA786567 GEE786567 FUI786567 FKM786567 FAQ786567 EQU786567 EGY786567 DXC786567 DNG786567 DDK786567 CTO786567 CJS786567 BZW786567 BQA786567 BGE786567 AWI786567 AMM786567 ACQ786567 SU786567 IY786567 WVK721031 WLO721031 WBS721031 VRW721031 VIA721031 UYE721031 UOI721031 UEM721031 TUQ721031 TKU721031 TAY721031 SRC721031 SHG721031 RXK721031 RNO721031 RDS721031 QTW721031 QKA721031 QAE721031 PQI721031 PGM721031 OWQ721031 OMU721031 OCY721031 NTC721031 NJG721031 MZK721031 MPO721031 MFS721031 LVW721031 LMA721031 LCE721031 KSI721031 KIM721031 JYQ721031 JOU721031 JEY721031 IVC721031 ILG721031 IBK721031 HRO721031 HHS721031 GXW721031 GOA721031 GEE721031 FUI721031 FKM721031 FAQ721031 EQU721031 EGY721031 DXC721031 DNG721031 DDK721031 CTO721031 CJS721031 BZW721031 BQA721031 BGE721031 AWI721031 AMM721031 ACQ721031 SU721031 IY721031 WVK655495 WLO655495 WBS655495 VRW655495 VIA655495 UYE655495 UOI655495 UEM655495 TUQ655495 TKU655495 TAY655495 SRC655495 SHG655495 RXK655495 RNO655495 RDS655495 QTW655495 QKA655495 QAE655495 PQI655495 PGM655495 OWQ655495 OMU655495 OCY655495 NTC655495 NJG655495 MZK655495 MPO655495 MFS655495 LVW655495 LMA655495 LCE655495 KSI655495 KIM655495 JYQ655495 JOU655495 JEY655495 IVC655495 ILG655495 IBK655495 HRO655495 HHS655495 GXW655495 GOA655495 GEE655495 FUI655495 FKM655495 FAQ655495 EQU655495 EGY655495 DXC655495 DNG655495 DDK655495 CTO655495 CJS655495 BZW655495 BQA655495 BGE655495 AWI655495 AMM655495 ACQ655495 SU655495 IY655495 WVK589959 WLO589959 WBS589959 VRW589959 VIA589959 UYE589959 UOI589959 UEM589959 TUQ589959 TKU589959 TAY589959 SRC589959 SHG589959 RXK589959 RNO589959 RDS589959 QTW589959 QKA589959 QAE589959 PQI589959 PGM589959 OWQ589959 OMU589959 OCY589959 NTC589959 NJG589959 MZK589959 MPO589959 MFS589959 LVW589959 LMA589959 LCE589959 KSI589959 KIM589959 JYQ589959 JOU589959 JEY589959 IVC589959 ILG589959 IBK589959 HRO589959 HHS589959 GXW589959 GOA589959 GEE589959 FUI589959 FKM589959 FAQ589959 EQU589959 EGY589959 DXC589959 DNG589959 DDK589959 CTO589959 CJS589959 BZW589959 BQA589959 BGE589959 AWI589959 AMM589959 ACQ589959 SU589959 IY589959 WVK524423 WLO524423 WBS524423 VRW524423 VIA524423 UYE524423 UOI524423 UEM524423 TUQ524423 TKU524423 TAY524423 SRC524423 SHG524423 RXK524423 RNO524423 RDS524423 QTW524423 QKA524423 QAE524423 PQI524423 PGM524423 OWQ524423 OMU524423 OCY524423 NTC524423 NJG524423 MZK524423 MPO524423 MFS524423 LVW524423 LMA524423 LCE524423 KSI524423 KIM524423 JYQ524423 JOU524423 JEY524423 IVC524423 ILG524423 IBK524423 HRO524423 HHS524423 GXW524423 GOA524423 GEE524423 FUI524423 FKM524423 FAQ524423 EQU524423 EGY524423 DXC524423 DNG524423 DDK524423 CTO524423 CJS524423 BZW524423 BQA524423 BGE524423 AWI524423 AMM524423 ACQ524423 SU524423 IY524423 WVK458887 WLO458887 WBS458887 VRW458887 VIA458887 UYE458887 UOI458887 UEM458887 TUQ458887 TKU458887 TAY458887 SRC458887 SHG458887 RXK458887 RNO458887 RDS458887 QTW458887 QKA458887 QAE458887 PQI458887 PGM458887 OWQ458887 OMU458887 OCY458887 NTC458887 NJG458887 MZK458887 MPO458887 MFS458887 LVW458887 LMA458887 LCE458887 KSI458887 KIM458887 JYQ458887 JOU458887 JEY458887 IVC458887 ILG458887 IBK458887 HRO458887 HHS458887 GXW458887 GOA458887 GEE458887 FUI458887 FKM458887 FAQ458887 EQU458887 EGY458887 DXC458887 DNG458887 DDK458887 CTO458887 CJS458887 BZW458887 BQA458887 BGE458887 AWI458887 AMM458887 ACQ458887 SU458887 IY458887 WVK393351 WLO393351 WBS393351 VRW393351 VIA393351 UYE393351 UOI393351 UEM393351 TUQ393351 TKU393351 TAY393351 SRC393351 SHG393351 RXK393351 RNO393351 RDS393351 QTW393351 QKA393351 QAE393351 PQI393351 PGM393351 OWQ393351 OMU393351 OCY393351 NTC393351 NJG393351 MZK393351 MPO393351 MFS393351 LVW393351 LMA393351 LCE393351 KSI393351 KIM393351 JYQ393351 JOU393351 JEY393351 IVC393351 ILG393351 IBK393351 HRO393351 HHS393351 GXW393351 GOA393351 GEE393351 FUI393351 FKM393351 FAQ393351 EQU393351 EGY393351 DXC393351 DNG393351 DDK393351 CTO393351 CJS393351 BZW393351 BQA393351 BGE393351 AWI393351 AMM393351 ACQ393351 SU393351 IY393351 WVK327815 WLO327815 WBS327815 VRW327815 VIA327815 UYE327815 UOI327815 UEM327815 TUQ327815 TKU327815 TAY327815 SRC327815 SHG327815 RXK327815 RNO327815 RDS327815 QTW327815 QKA327815 QAE327815 PQI327815 PGM327815 OWQ327815 OMU327815 OCY327815 NTC327815 NJG327815 MZK327815 MPO327815 MFS327815 LVW327815 LMA327815 LCE327815 KSI327815 KIM327815 JYQ327815 JOU327815 JEY327815 IVC327815 ILG327815 IBK327815 HRO327815 HHS327815 GXW327815 GOA327815 GEE327815 FUI327815 FKM327815 FAQ327815 EQU327815 EGY327815 DXC327815 DNG327815 DDK327815 CTO327815 CJS327815 BZW327815 BQA327815 BGE327815 AWI327815 AMM327815 ACQ327815 SU327815 IY327815 WVK262279 WLO262279 WBS262279 VRW262279 VIA262279 UYE262279 UOI262279 UEM262279 TUQ262279 TKU262279 TAY262279 SRC262279 SHG262279 RXK262279 RNO262279 RDS262279 QTW262279 QKA262279 QAE262279 PQI262279 PGM262279 OWQ262279 OMU262279 OCY262279 NTC262279 NJG262279 MZK262279 MPO262279 MFS262279 LVW262279 LMA262279 LCE262279 KSI262279 KIM262279 JYQ262279 JOU262279 JEY262279 IVC262279 ILG262279 IBK262279 HRO262279 HHS262279 GXW262279 GOA262279 GEE262279 FUI262279 FKM262279 FAQ262279 EQU262279 EGY262279 DXC262279 DNG262279 DDK262279 CTO262279 CJS262279 BZW262279 BQA262279 BGE262279 AWI262279 AMM262279 ACQ262279 SU262279 IY262279 WVK196743 WLO196743 WBS196743 VRW196743 VIA196743 UYE196743 UOI196743 UEM196743 TUQ196743 TKU196743 TAY196743 SRC196743 SHG196743 RXK196743 RNO196743 RDS196743 QTW196743 QKA196743 QAE196743 PQI196743 PGM196743 OWQ196743 OMU196743 OCY196743 NTC196743 NJG196743 MZK196743 MPO196743 MFS196743 LVW196743 LMA196743 LCE196743 KSI196743 KIM196743 JYQ196743 JOU196743 JEY196743 IVC196743 ILG196743 IBK196743 HRO196743 HHS196743 GXW196743 GOA196743 GEE196743 FUI196743 FKM196743 FAQ196743 EQU196743 EGY196743 DXC196743 DNG196743 DDK196743 CTO196743 CJS196743 BZW196743 BQA196743 BGE196743 AWI196743 AMM196743 ACQ196743 SU196743 IY196743 WVK131207 WLO131207 WBS131207 VRW131207 VIA131207 UYE131207 UOI131207 UEM131207 TUQ131207 TKU131207 TAY131207 SRC131207 SHG131207 RXK131207 RNO131207 RDS131207 QTW131207 QKA131207 QAE131207 PQI131207 PGM131207 OWQ131207 OMU131207 OCY131207 NTC131207 NJG131207 MZK131207 MPO131207 MFS131207 LVW131207 LMA131207 LCE131207 KSI131207 KIM131207 JYQ131207 JOU131207 JEY131207 IVC131207 ILG131207 IBK131207 HRO131207 HHS131207 GXW131207 GOA131207 GEE131207 FUI131207 FKM131207 FAQ131207 EQU131207 EGY131207 DXC131207 DNG131207 DDK131207 CTO131207 CJS131207 BZW131207 BQA131207 BGE131207 AWI131207 AMM131207 ACQ131207 SU131207 IY131207 WVK65671 WLO65671 WBS65671 VRW65671 VIA65671 UYE65671 UOI65671 UEM65671 TUQ65671 TKU65671 TAY65671 SRC65671 SHG65671 RXK65671 RNO65671 RDS65671 QTW65671 QKA65671 QAE65671 PQI65671 PGM65671 OWQ65671 OMU65671 OCY65671 NTC65671 NJG65671 MZK65671 MPO65671 MFS65671 LVW65671 LMA65671 LCE65671 KSI65671 KIM65671 JYQ65671 JOU65671 JEY65671 IVC65671 ILG65671 IBK65671 HRO65671 HHS65671 GXW65671 GOA65671 GEE65671 FUI65671 FKM65671 FAQ65671 EQU65671 EGY65671 DXC65671 DNG65671 DDK65671 CTO65671 CJS65671 BZW65671 BQA65671 BGE65671 AWI65671 AMM65671 ACQ65671 SU65671 IY65671 WVK135 WLO135 WBS135 VRW135 VIA135 UYE135 UOI135 UEM135 TUQ135 TKU135 TAY135 SRC135 SHG135 RXK135 RNO135 RDS135 QTW135 QKA135 QAE135 PQI135 PGM135 OWQ135 OMU135 OCY135 NTC135 NJG135 MZK135 MPO135 MFS135 LVW135 LMA135 LCE135 KSI135 KIM135 JYQ135 JOU135 JEY135 IVC135 ILG135 IBK135 HRO135 HHS135 GXW135 GOA135 GEE135 FUI135 FKM135 FAQ135 EQU135 EGY135 DXC135 DNG135 DDK135 CTO135 CJS135 BZW135 BQA135 BGE135 AWI135 AMM135 ACQ135 SU135"/>
    <dataValidation allowBlank="1" showInputMessage="1" showErrorMessage="1" prompt="El resultado de esta columa es la base de la partida 1305 del formato 14-E." sqref="IX135 WVJ983175 WLN983175 WBR983175 VRV983175 VHZ983175 UYD983175 UOH983175 UEL983175 TUP983175 TKT983175 TAX983175 SRB983175 SHF983175 RXJ983175 RNN983175 RDR983175 QTV983175 QJZ983175 QAD983175 PQH983175 PGL983175 OWP983175 OMT983175 OCX983175 NTB983175 NJF983175 MZJ983175 MPN983175 MFR983175 LVV983175 LLZ983175 LCD983175 KSH983175 KIL983175 JYP983175 JOT983175 JEX983175 IVB983175 ILF983175 IBJ983175 HRN983175 HHR983175 GXV983175 GNZ983175 GED983175 FUH983175 FKL983175 FAP983175 EQT983175 EGX983175 DXB983175 DNF983175 DDJ983175 CTN983175 CJR983175 BZV983175 BPZ983175 BGD983175 AWH983175 AML983175 ACP983175 ST983175 IX983175 WVJ917639 WLN917639 WBR917639 VRV917639 VHZ917639 UYD917639 UOH917639 UEL917639 TUP917639 TKT917639 TAX917639 SRB917639 SHF917639 RXJ917639 RNN917639 RDR917639 QTV917639 QJZ917639 QAD917639 PQH917639 PGL917639 OWP917639 OMT917639 OCX917639 NTB917639 NJF917639 MZJ917639 MPN917639 MFR917639 LVV917639 LLZ917639 LCD917639 KSH917639 KIL917639 JYP917639 JOT917639 JEX917639 IVB917639 ILF917639 IBJ917639 HRN917639 HHR917639 GXV917639 GNZ917639 GED917639 FUH917639 FKL917639 FAP917639 EQT917639 EGX917639 DXB917639 DNF917639 DDJ917639 CTN917639 CJR917639 BZV917639 BPZ917639 BGD917639 AWH917639 AML917639 ACP917639 ST917639 IX917639 WVJ852103 WLN852103 WBR852103 VRV852103 VHZ852103 UYD852103 UOH852103 UEL852103 TUP852103 TKT852103 TAX852103 SRB852103 SHF852103 RXJ852103 RNN852103 RDR852103 QTV852103 QJZ852103 QAD852103 PQH852103 PGL852103 OWP852103 OMT852103 OCX852103 NTB852103 NJF852103 MZJ852103 MPN852103 MFR852103 LVV852103 LLZ852103 LCD852103 KSH852103 KIL852103 JYP852103 JOT852103 JEX852103 IVB852103 ILF852103 IBJ852103 HRN852103 HHR852103 GXV852103 GNZ852103 GED852103 FUH852103 FKL852103 FAP852103 EQT852103 EGX852103 DXB852103 DNF852103 DDJ852103 CTN852103 CJR852103 BZV852103 BPZ852103 BGD852103 AWH852103 AML852103 ACP852103 ST852103 IX852103 WVJ786567 WLN786567 WBR786567 VRV786567 VHZ786567 UYD786567 UOH786567 UEL786567 TUP786567 TKT786567 TAX786567 SRB786567 SHF786567 RXJ786567 RNN786567 RDR786567 QTV786567 QJZ786567 QAD786567 PQH786567 PGL786567 OWP786567 OMT786567 OCX786567 NTB786567 NJF786567 MZJ786567 MPN786567 MFR786567 LVV786567 LLZ786567 LCD786567 KSH786567 KIL786567 JYP786567 JOT786567 JEX786567 IVB786567 ILF786567 IBJ786567 HRN786567 HHR786567 GXV786567 GNZ786567 GED786567 FUH786567 FKL786567 FAP786567 EQT786567 EGX786567 DXB786567 DNF786567 DDJ786567 CTN786567 CJR786567 BZV786567 BPZ786567 BGD786567 AWH786567 AML786567 ACP786567 ST786567 IX786567 WVJ721031 WLN721031 WBR721031 VRV721031 VHZ721031 UYD721031 UOH721031 UEL721031 TUP721031 TKT721031 TAX721031 SRB721031 SHF721031 RXJ721031 RNN721031 RDR721031 QTV721031 QJZ721031 QAD721031 PQH721031 PGL721031 OWP721031 OMT721031 OCX721031 NTB721031 NJF721031 MZJ721031 MPN721031 MFR721031 LVV721031 LLZ721031 LCD721031 KSH721031 KIL721031 JYP721031 JOT721031 JEX721031 IVB721031 ILF721031 IBJ721031 HRN721031 HHR721031 GXV721031 GNZ721031 GED721031 FUH721031 FKL721031 FAP721031 EQT721031 EGX721031 DXB721031 DNF721031 DDJ721031 CTN721031 CJR721031 BZV721031 BPZ721031 BGD721031 AWH721031 AML721031 ACP721031 ST721031 IX721031 WVJ655495 WLN655495 WBR655495 VRV655495 VHZ655495 UYD655495 UOH655495 UEL655495 TUP655495 TKT655495 TAX655495 SRB655495 SHF655495 RXJ655495 RNN655495 RDR655495 QTV655495 QJZ655495 QAD655495 PQH655495 PGL655495 OWP655495 OMT655495 OCX655495 NTB655495 NJF655495 MZJ655495 MPN655495 MFR655495 LVV655495 LLZ655495 LCD655495 KSH655495 KIL655495 JYP655495 JOT655495 JEX655495 IVB655495 ILF655495 IBJ655495 HRN655495 HHR655495 GXV655495 GNZ655495 GED655495 FUH655495 FKL655495 FAP655495 EQT655495 EGX655495 DXB655495 DNF655495 DDJ655495 CTN655495 CJR655495 BZV655495 BPZ655495 BGD655495 AWH655495 AML655495 ACP655495 ST655495 IX655495 WVJ589959 WLN589959 WBR589959 VRV589959 VHZ589959 UYD589959 UOH589959 UEL589959 TUP589959 TKT589959 TAX589959 SRB589959 SHF589959 RXJ589959 RNN589959 RDR589959 QTV589959 QJZ589959 QAD589959 PQH589959 PGL589959 OWP589959 OMT589959 OCX589959 NTB589959 NJF589959 MZJ589959 MPN589959 MFR589959 LVV589959 LLZ589959 LCD589959 KSH589959 KIL589959 JYP589959 JOT589959 JEX589959 IVB589959 ILF589959 IBJ589959 HRN589959 HHR589959 GXV589959 GNZ589959 GED589959 FUH589959 FKL589959 FAP589959 EQT589959 EGX589959 DXB589959 DNF589959 DDJ589959 CTN589959 CJR589959 BZV589959 BPZ589959 BGD589959 AWH589959 AML589959 ACP589959 ST589959 IX589959 WVJ524423 WLN524423 WBR524423 VRV524423 VHZ524423 UYD524423 UOH524423 UEL524423 TUP524423 TKT524423 TAX524423 SRB524423 SHF524423 RXJ524423 RNN524423 RDR524423 QTV524423 QJZ524423 QAD524423 PQH524423 PGL524423 OWP524423 OMT524423 OCX524423 NTB524423 NJF524423 MZJ524423 MPN524423 MFR524423 LVV524423 LLZ524423 LCD524423 KSH524423 KIL524423 JYP524423 JOT524423 JEX524423 IVB524423 ILF524423 IBJ524423 HRN524423 HHR524423 GXV524423 GNZ524423 GED524423 FUH524423 FKL524423 FAP524423 EQT524423 EGX524423 DXB524423 DNF524423 DDJ524423 CTN524423 CJR524423 BZV524423 BPZ524423 BGD524423 AWH524423 AML524423 ACP524423 ST524423 IX524423 WVJ458887 WLN458887 WBR458887 VRV458887 VHZ458887 UYD458887 UOH458887 UEL458887 TUP458887 TKT458887 TAX458887 SRB458887 SHF458887 RXJ458887 RNN458887 RDR458887 QTV458887 QJZ458887 QAD458887 PQH458887 PGL458887 OWP458887 OMT458887 OCX458887 NTB458887 NJF458887 MZJ458887 MPN458887 MFR458887 LVV458887 LLZ458887 LCD458887 KSH458887 KIL458887 JYP458887 JOT458887 JEX458887 IVB458887 ILF458887 IBJ458887 HRN458887 HHR458887 GXV458887 GNZ458887 GED458887 FUH458887 FKL458887 FAP458887 EQT458887 EGX458887 DXB458887 DNF458887 DDJ458887 CTN458887 CJR458887 BZV458887 BPZ458887 BGD458887 AWH458887 AML458887 ACP458887 ST458887 IX458887 WVJ393351 WLN393351 WBR393351 VRV393351 VHZ393351 UYD393351 UOH393351 UEL393351 TUP393351 TKT393351 TAX393351 SRB393351 SHF393351 RXJ393351 RNN393351 RDR393351 QTV393351 QJZ393351 QAD393351 PQH393351 PGL393351 OWP393351 OMT393351 OCX393351 NTB393351 NJF393351 MZJ393351 MPN393351 MFR393351 LVV393351 LLZ393351 LCD393351 KSH393351 KIL393351 JYP393351 JOT393351 JEX393351 IVB393351 ILF393351 IBJ393351 HRN393351 HHR393351 GXV393351 GNZ393351 GED393351 FUH393351 FKL393351 FAP393351 EQT393351 EGX393351 DXB393351 DNF393351 DDJ393351 CTN393351 CJR393351 BZV393351 BPZ393351 BGD393351 AWH393351 AML393351 ACP393351 ST393351 IX393351 WVJ327815 WLN327815 WBR327815 VRV327815 VHZ327815 UYD327815 UOH327815 UEL327815 TUP327815 TKT327815 TAX327815 SRB327815 SHF327815 RXJ327815 RNN327815 RDR327815 QTV327815 QJZ327815 QAD327815 PQH327815 PGL327815 OWP327815 OMT327815 OCX327815 NTB327815 NJF327815 MZJ327815 MPN327815 MFR327815 LVV327815 LLZ327815 LCD327815 KSH327815 KIL327815 JYP327815 JOT327815 JEX327815 IVB327815 ILF327815 IBJ327815 HRN327815 HHR327815 GXV327815 GNZ327815 GED327815 FUH327815 FKL327815 FAP327815 EQT327815 EGX327815 DXB327815 DNF327815 DDJ327815 CTN327815 CJR327815 BZV327815 BPZ327815 BGD327815 AWH327815 AML327815 ACP327815 ST327815 IX327815 WVJ262279 WLN262279 WBR262279 VRV262279 VHZ262279 UYD262279 UOH262279 UEL262279 TUP262279 TKT262279 TAX262279 SRB262279 SHF262279 RXJ262279 RNN262279 RDR262279 QTV262279 QJZ262279 QAD262279 PQH262279 PGL262279 OWP262279 OMT262279 OCX262279 NTB262279 NJF262279 MZJ262279 MPN262279 MFR262279 LVV262279 LLZ262279 LCD262279 KSH262279 KIL262279 JYP262279 JOT262279 JEX262279 IVB262279 ILF262279 IBJ262279 HRN262279 HHR262279 GXV262279 GNZ262279 GED262279 FUH262279 FKL262279 FAP262279 EQT262279 EGX262279 DXB262279 DNF262279 DDJ262279 CTN262279 CJR262279 BZV262279 BPZ262279 BGD262279 AWH262279 AML262279 ACP262279 ST262279 IX262279 WVJ196743 WLN196743 WBR196743 VRV196743 VHZ196743 UYD196743 UOH196743 UEL196743 TUP196743 TKT196743 TAX196743 SRB196743 SHF196743 RXJ196743 RNN196743 RDR196743 QTV196743 QJZ196743 QAD196743 PQH196743 PGL196743 OWP196743 OMT196743 OCX196743 NTB196743 NJF196743 MZJ196743 MPN196743 MFR196743 LVV196743 LLZ196743 LCD196743 KSH196743 KIL196743 JYP196743 JOT196743 JEX196743 IVB196743 ILF196743 IBJ196743 HRN196743 HHR196743 GXV196743 GNZ196743 GED196743 FUH196743 FKL196743 FAP196743 EQT196743 EGX196743 DXB196743 DNF196743 DDJ196743 CTN196743 CJR196743 BZV196743 BPZ196743 BGD196743 AWH196743 AML196743 ACP196743 ST196743 IX196743 WVJ131207 WLN131207 WBR131207 VRV131207 VHZ131207 UYD131207 UOH131207 UEL131207 TUP131207 TKT131207 TAX131207 SRB131207 SHF131207 RXJ131207 RNN131207 RDR131207 QTV131207 QJZ131207 QAD131207 PQH131207 PGL131207 OWP131207 OMT131207 OCX131207 NTB131207 NJF131207 MZJ131207 MPN131207 MFR131207 LVV131207 LLZ131207 LCD131207 KSH131207 KIL131207 JYP131207 JOT131207 JEX131207 IVB131207 ILF131207 IBJ131207 HRN131207 HHR131207 GXV131207 GNZ131207 GED131207 FUH131207 FKL131207 FAP131207 EQT131207 EGX131207 DXB131207 DNF131207 DDJ131207 CTN131207 CJR131207 BZV131207 BPZ131207 BGD131207 AWH131207 AML131207 ACP131207 ST131207 IX131207 WVJ65671 WLN65671 WBR65671 VRV65671 VHZ65671 UYD65671 UOH65671 UEL65671 TUP65671 TKT65671 TAX65671 SRB65671 SHF65671 RXJ65671 RNN65671 RDR65671 QTV65671 QJZ65671 QAD65671 PQH65671 PGL65671 OWP65671 OMT65671 OCX65671 NTB65671 NJF65671 MZJ65671 MPN65671 MFR65671 LVV65671 LLZ65671 LCD65671 KSH65671 KIL65671 JYP65671 JOT65671 JEX65671 IVB65671 ILF65671 IBJ65671 HRN65671 HHR65671 GXV65671 GNZ65671 GED65671 FUH65671 FKL65671 FAP65671 EQT65671 EGX65671 DXB65671 DNF65671 DDJ65671 CTN65671 CJR65671 BZV65671 BPZ65671 BGD65671 AWH65671 AML65671 ACP65671 ST65671 IX65671 WVJ135 WLN135 WBR135 VRV135 VHZ135 UYD135 UOH135 UEL135 TUP135 TKT135 TAX135 SRB135 SHF135 RXJ135 RNN135 RDR135 QTV135 QJZ135 QAD135 PQH135 PGL135 OWP135 OMT135 OCX135 NTB135 NJF135 MZJ135 MPN135 MFR135 LVV135 LLZ135 LCD135 KSH135 KIL135 JYP135 JOT135 JEX135 IVB135 ILF135 IBJ135 HRN135 HHR135 GXV135 GNZ135 GED135 FUH135 FKL135 FAP135 EQT135 EGX135 DXB135 DNF135 DDJ135 CTN135 CJR135 BZV135 BPZ135 BGD135 AWH135 AML135 ACP135 ST135"/>
    <dataValidation allowBlank="1" showInputMessage="1" showErrorMessage="1" prompt="El resultado de esta columa es la base de la partida 1304 del formato 14-E." sqref="IW135 WVI983175 WLM983175 WBQ983175 VRU983175 VHY983175 UYC983175 UOG983175 UEK983175 TUO983175 TKS983175 TAW983175 SRA983175 SHE983175 RXI983175 RNM983175 RDQ983175 QTU983175 QJY983175 QAC983175 PQG983175 PGK983175 OWO983175 OMS983175 OCW983175 NTA983175 NJE983175 MZI983175 MPM983175 MFQ983175 LVU983175 LLY983175 LCC983175 KSG983175 KIK983175 JYO983175 JOS983175 JEW983175 IVA983175 ILE983175 IBI983175 HRM983175 HHQ983175 GXU983175 GNY983175 GEC983175 FUG983175 FKK983175 FAO983175 EQS983175 EGW983175 DXA983175 DNE983175 DDI983175 CTM983175 CJQ983175 BZU983175 BPY983175 BGC983175 AWG983175 AMK983175 ACO983175 SS983175 IW983175 WVI917639 WLM917639 WBQ917639 VRU917639 VHY917639 UYC917639 UOG917639 UEK917639 TUO917639 TKS917639 TAW917639 SRA917639 SHE917639 RXI917639 RNM917639 RDQ917639 QTU917639 QJY917639 QAC917639 PQG917639 PGK917639 OWO917639 OMS917639 OCW917639 NTA917639 NJE917639 MZI917639 MPM917639 MFQ917639 LVU917639 LLY917639 LCC917639 KSG917639 KIK917639 JYO917639 JOS917639 JEW917639 IVA917639 ILE917639 IBI917639 HRM917639 HHQ917639 GXU917639 GNY917639 GEC917639 FUG917639 FKK917639 FAO917639 EQS917639 EGW917639 DXA917639 DNE917639 DDI917639 CTM917639 CJQ917639 BZU917639 BPY917639 BGC917639 AWG917639 AMK917639 ACO917639 SS917639 IW917639 WVI852103 WLM852103 WBQ852103 VRU852103 VHY852103 UYC852103 UOG852103 UEK852103 TUO852103 TKS852103 TAW852103 SRA852103 SHE852103 RXI852103 RNM852103 RDQ852103 QTU852103 QJY852103 QAC852103 PQG852103 PGK852103 OWO852103 OMS852103 OCW852103 NTA852103 NJE852103 MZI852103 MPM852103 MFQ852103 LVU852103 LLY852103 LCC852103 KSG852103 KIK852103 JYO852103 JOS852103 JEW852103 IVA852103 ILE852103 IBI852103 HRM852103 HHQ852103 GXU852103 GNY852103 GEC852103 FUG852103 FKK852103 FAO852103 EQS852103 EGW852103 DXA852103 DNE852103 DDI852103 CTM852103 CJQ852103 BZU852103 BPY852103 BGC852103 AWG852103 AMK852103 ACO852103 SS852103 IW852103 WVI786567 WLM786567 WBQ786567 VRU786567 VHY786567 UYC786567 UOG786567 UEK786567 TUO786567 TKS786567 TAW786567 SRA786567 SHE786567 RXI786567 RNM786567 RDQ786567 QTU786567 QJY786567 QAC786567 PQG786567 PGK786567 OWO786567 OMS786567 OCW786567 NTA786567 NJE786567 MZI786567 MPM786567 MFQ786567 LVU786567 LLY786567 LCC786567 KSG786567 KIK786567 JYO786567 JOS786567 JEW786567 IVA786567 ILE786567 IBI786567 HRM786567 HHQ786567 GXU786567 GNY786567 GEC786567 FUG786567 FKK786567 FAO786567 EQS786567 EGW786567 DXA786567 DNE786567 DDI786567 CTM786567 CJQ786567 BZU786567 BPY786567 BGC786567 AWG786567 AMK786567 ACO786567 SS786567 IW786567 WVI721031 WLM721031 WBQ721031 VRU721031 VHY721031 UYC721031 UOG721031 UEK721031 TUO721031 TKS721031 TAW721031 SRA721031 SHE721031 RXI721031 RNM721031 RDQ721031 QTU721031 QJY721031 QAC721031 PQG721031 PGK721031 OWO721031 OMS721031 OCW721031 NTA721031 NJE721031 MZI721031 MPM721031 MFQ721031 LVU721031 LLY721031 LCC721031 KSG721031 KIK721031 JYO721031 JOS721031 JEW721031 IVA721031 ILE721031 IBI721031 HRM721031 HHQ721031 GXU721031 GNY721031 GEC721031 FUG721031 FKK721031 FAO721031 EQS721031 EGW721031 DXA721031 DNE721031 DDI721031 CTM721031 CJQ721031 BZU721031 BPY721031 BGC721031 AWG721031 AMK721031 ACO721031 SS721031 IW721031 WVI655495 WLM655495 WBQ655495 VRU655495 VHY655495 UYC655495 UOG655495 UEK655495 TUO655495 TKS655495 TAW655495 SRA655495 SHE655495 RXI655495 RNM655495 RDQ655495 QTU655495 QJY655495 QAC655495 PQG655495 PGK655495 OWO655495 OMS655495 OCW655495 NTA655495 NJE655495 MZI655495 MPM655495 MFQ655495 LVU655495 LLY655495 LCC655495 KSG655495 KIK655495 JYO655495 JOS655495 JEW655495 IVA655495 ILE655495 IBI655495 HRM655495 HHQ655495 GXU655495 GNY655495 GEC655495 FUG655495 FKK655495 FAO655495 EQS655495 EGW655495 DXA655495 DNE655495 DDI655495 CTM655495 CJQ655495 BZU655495 BPY655495 BGC655495 AWG655495 AMK655495 ACO655495 SS655495 IW655495 WVI589959 WLM589959 WBQ589959 VRU589959 VHY589959 UYC589959 UOG589959 UEK589959 TUO589959 TKS589959 TAW589959 SRA589959 SHE589959 RXI589959 RNM589959 RDQ589959 QTU589959 QJY589959 QAC589959 PQG589959 PGK589959 OWO589959 OMS589959 OCW589959 NTA589959 NJE589959 MZI589959 MPM589959 MFQ589959 LVU589959 LLY589959 LCC589959 KSG589959 KIK589959 JYO589959 JOS589959 JEW589959 IVA589959 ILE589959 IBI589959 HRM589959 HHQ589959 GXU589959 GNY589959 GEC589959 FUG589959 FKK589959 FAO589959 EQS589959 EGW589959 DXA589959 DNE589959 DDI589959 CTM589959 CJQ589959 BZU589959 BPY589959 BGC589959 AWG589959 AMK589959 ACO589959 SS589959 IW589959 WVI524423 WLM524423 WBQ524423 VRU524423 VHY524423 UYC524423 UOG524423 UEK524423 TUO524423 TKS524423 TAW524423 SRA524423 SHE524423 RXI524423 RNM524423 RDQ524423 QTU524423 QJY524423 QAC524423 PQG524423 PGK524423 OWO524423 OMS524423 OCW524423 NTA524423 NJE524423 MZI524423 MPM524423 MFQ524423 LVU524423 LLY524423 LCC524423 KSG524423 KIK524423 JYO524423 JOS524423 JEW524423 IVA524423 ILE524423 IBI524423 HRM524423 HHQ524423 GXU524423 GNY524423 GEC524423 FUG524423 FKK524423 FAO524423 EQS524423 EGW524423 DXA524423 DNE524423 DDI524423 CTM524423 CJQ524423 BZU524423 BPY524423 BGC524423 AWG524423 AMK524423 ACO524423 SS524423 IW524423 WVI458887 WLM458887 WBQ458887 VRU458887 VHY458887 UYC458887 UOG458887 UEK458887 TUO458887 TKS458887 TAW458887 SRA458887 SHE458887 RXI458887 RNM458887 RDQ458887 QTU458887 QJY458887 QAC458887 PQG458887 PGK458887 OWO458887 OMS458887 OCW458887 NTA458887 NJE458887 MZI458887 MPM458887 MFQ458887 LVU458887 LLY458887 LCC458887 KSG458887 KIK458887 JYO458887 JOS458887 JEW458887 IVA458887 ILE458887 IBI458887 HRM458887 HHQ458887 GXU458887 GNY458887 GEC458887 FUG458887 FKK458887 FAO458887 EQS458887 EGW458887 DXA458887 DNE458887 DDI458887 CTM458887 CJQ458887 BZU458887 BPY458887 BGC458887 AWG458887 AMK458887 ACO458887 SS458887 IW458887 WVI393351 WLM393351 WBQ393351 VRU393351 VHY393351 UYC393351 UOG393351 UEK393351 TUO393351 TKS393351 TAW393351 SRA393351 SHE393351 RXI393351 RNM393351 RDQ393351 QTU393351 QJY393351 QAC393351 PQG393351 PGK393351 OWO393351 OMS393351 OCW393351 NTA393351 NJE393351 MZI393351 MPM393351 MFQ393351 LVU393351 LLY393351 LCC393351 KSG393351 KIK393351 JYO393351 JOS393351 JEW393351 IVA393351 ILE393351 IBI393351 HRM393351 HHQ393351 GXU393351 GNY393351 GEC393351 FUG393351 FKK393351 FAO393351 EQS393351 EGW393351 DXA393351 DNE393351 DDI393351 CTM393351 CJQ393351 BZU393351 BPY393351 BGC393351 AWG393351 AMK393351 ACO393351 SS393351 IW393351 WVI327815 WLM327815 WBQ327815 VRU327815 VHY327815 UYC327815 UOG327815 UEK327815 TUO327815 TKS327815 TAW327815 SRA327815 SHE327815 RXI327815 RNM327815 RDQ327815 QTU327815 QJY327815 QAC327815 PQG327815 PGK327815 OWO327815 OMS327815 OCW327815 NTA327815 NJE327815 MZI327815 MPM327815 MFQ327815 LVU327815 LLY327815 LCC327815 KSG327815 KIK327815 JYO327815 JOS327815 JEW327815 IVA327815 ILE327815 IBI327815 HRM327815 HHQ327815 GXU327815 GNY327815 GEC327815 FUG327815 FKK327815 FAO327815 EQS327815 EGW327815 DXA327815 DNE327815 DDI327815 CTM327815 CJQ327815 BZU327815 BPY327815 BGC327815 AWG327815 AMK327815 ACO327815 SS327815 IW327815 WVI262279 WLM262279 WBQ262279 VRU262279 VHY262279 UYC262279 UOG262279 UEK262279 TUO262279 TKS262279 TAW262279 SRA262279 SHE262279 RXI262279 RNM262279 RDQ262279 QTU262279 QJY262279 QAC262279 PQG262279 PGK262279 OWO262279 OMS262279 OCW262279 NTA262279 NJE262279 MZI262279 MPM262279 MFQ262279 LVU262279 LLY262279 LCC262279 KSG262279 KIK262279 JYO262279 JOS262279 JEW262279 IVA262279 ILE262279 IBI262279 HRM262279 HHQ262279 GXU262279 GNY262279 GEC262279 FUG262279 FKK262279 FAO262279 EQS262279 EGW262279 DXA262279 DNE262279 DDI262279 CTM262279 CJQ262279 BZU262279 BPY262279 BGC262279 AWG262279 AMK262279 ACO262279 SS262279 IW262279 WVI196743 WLM196743 WBQ196743 VRU196743 VHY196743 UYC196743 UOG196743 UEK196743 TUO196743 TKS196743 TAW196743 SRA196743 SHE196743 RXI196743 RNM196743 RDQ196743 QTU196743 QJY196743 QAC196743 PQG196743 PGK196743 OWO196743 OMS196743 OCW196743 NTA196743 NJE196743 MZI196743 MPM196743 MFQ196743 LVU196743 LLY196743 LCC196743 KSG196743 KIK196743 JYO196743 JOS196743 JEW196743 IVA196743 ILE196743 IBI196743 HRM196743 HHQ196743 GXU196743 GNY196743 GEC196743 FUG196743 FKK196743 FAO196743 EQS196743 EGW196743 DXA196743 DNE196743 DDI196743 CTM196743 CJQ196743 BZU196743 BPY196743 BGC196743 AWG196743 AMK196743 ACO196743 SS196743 IW196743 WVI131207 WLM131207 WBQ131207 VRU131207 VHY131207 UYC131207 UOG131207 UEK131207 TUO131207 TKS131207 TAW131207 SRA131207 SHE131207 RXI131207 RNM131207 RDQ131207 QTU131207 QJY131207 QAC131207 PQG131207 PGK131207 OWO131207 OMS131207 OCW131207 NTA131207 NJE131207 MZI131207 MPM131207 MFQ131207 LVU131207 LLY131207 LCC131207 KSG131207 KIK131207 JYO131207 JOS131207 JEW131207 IVA131207 ILE131207 IBI131207 HRM131207 HHQ131207 GXU131207 GNY131207 GEC131207 FUG131207 FKK131207 FAO131207 EQS131207 EGW131207 DXA131207 DNE131207 DDI131207 CTM131207 CJQ131207 BZU131207 BPY131207 BGC131207 AWG131207 AMK131207 ACO131207 SS131207 IW131207 WVI65671 WLM65671 WBQ65671 VRU65671 VHY65671 UYC65671 UOG65671 UEK65671 TUO65671 TKS65671 TAW65671 SRA65671 SHE65671 RXI65671 RNM65671 RDQ65671 QTU65671 QJY65671 QAC65671 PQG65671 PGK65671 OWO65671 OMS65671 OCW65671 NTA65671 NJE65671 MZI65671 MPM65671 MFQ65671 LVU65671 LLY65671 LCC65671 KSG65671 KIK65671 JYO65671 JOS65671 JEW65671 IVA65671 ILE65671 IBI65671 HRM65671 HHQ65671 GXU65671 GNY65671 GEC65671 FUG65671 FKK65671 FAO65671 EQS65671 EGW65671 DXA65671 DNE65671 DDI65671 CTM65671 CJQ65671 BZU65671 BPY65671 BGC65671 AWG65671 AMK65671 ACO65671 SS65671 IW65671 WVI135 WLM135 WBQ135 VRU135 VHY135 UYC135 UOG135 UEK135 TUO135 TKS135 TAW135 SRA135 SHE135 RXI135 RNM135 RDQ135 QTU135 QJY135 QAC135 PQG135 PGK135 OWO135 OMS135 OCW135 NTA135 NJE135 MZI135 MPM135 MFQ135 LVU135 LLY135 LCC135 KSG135 KIK135 JYO135 JOS135 JEW135 IVA135 ILE135 IBI135 HRM135 HHQ135 GXU135 GNY135 GEC135 FUG135 FKK135 FAO135 EQS135 EGW135 DXA135 DNE135 DDI135 CTM135 CJQ135 BZU135 BPY135 BGC135 AWG135 AMK135 ACO135 SS135"/>
    <dataValidation allowBlank="1" showInputMessage="1" showErrorMessage="1" prompt="El resultado de esta columa es la base de la partida 1303 del formato 14-E." sqref="IV135 WVH983175 WLL983175 WBP983175 VRT983175 VHX983175 UYB983175 UOF983175 UEJ983175 TUN983175 TKR983175 TAV983175 SQZ983175 SHD983175 RXH983175 RNL983175 RDP983175 QTT983175 QJX983175 QAB983175 PQF983175 PGJ983175 OWN983175 OMR983175 OCV983175 NSZ983175 NJD983175 MZH983175 MPL983175 MFP983175 LVT983175 LLX983175 LCB983175 KSF983175 KIJ983175 JYN983175 JOR983175 JEV983175 IUZ983175 ILD983175 IBH983175 HRL983175 HHP983175 GXT983175 GNX983175 GEB983175 FUF983175 FKJ983175 FAN983175 EQR983175 EGV983175 DWZ983175 DND983175 DDH983175 CTL983175 CJP983175 BZT983175 BPX983175 BGB983175 AWF983175 AMJ983175 ACN983175 SR983175 IV983175 WVH917639 WLL917639 WBP917639 VRT917639 VHX917639 UYB917639 UOF917639 UEJ917639 TUN917639 TKR917639 TAV917639 SQZ917639 SHD917639 RXH917639 RNL917639 RDP917639 QTT917639 QJX917639 QAB917639 PQF917639 PGJ917639 OWN917639 OMR917639 OCV917639 NSZ917639 NJD917639 MZH917639 MPL917639 MFP917639 LVT917639 LLX917639 LCB917639 KSF917639 KIJ917639 JYN917639 JOR917639 JEV917639 IUZ917639 ILD917639 IBH917639 HRL917639 HHP917639 GXT917639 GNX917639 GEB917639 FUF917639 FKJ917639 FAN917639 EQR917639 EGV917639 DWZ917639 DND917639 DDH917639 CTL917639 CJP917639 BZT917639 BPX917639 BGB917639 AWF917639 AMJ917639 ACN917639 SR917639 IV917639 WVH852103 WLL852103 WBP852103 VRT852103 VHX852103 UYB852103 UOF852103 UEJ852103 TUN852103 TKR852103 TAV852103 SQZ852103 SHD852103 RXH852103 RNL852103 RDP852103 QTT852103 QJX852103 QAB852103 PQF852103 PGJ852103 OWN852103 OMR852103 OCV852103 NSZ852103 NJD852103 MZH852103 MPL852103 MFP852103 LVT852103 LLX852103 LCB852103 KSF852103 KIJ852103 JYN852103 JOR852103 JEV852103 IUZ852103 ILD852103 IBH852103 HRL852103 HHP852103 GXT852103 GNX852103 GEB852103 FUF852103 FKJ852103 FAN852103 EQR852103 EGV852103 DWZ852103 DND852103 DDH852103 CTL852103 CJP852103 BZT852103 BPX852103 BGB852103 AWF852103 AMJ852103 ACN852103 SR852103 IV852103 WVH786567 WLL786567 WBP786567 VRT786567 VHX786567 UYB786567 UOF786567 UEJ786567 TUN786567 TKR786567 TAV786567 SQZ786567 SHD786567 RXH786567 RNL786567 RDP786567 QTT786567 QJX786567 QAB786567 PQF786567 PGJ786567 OWN786567 OMR786567 OCV786567 NSZ786567 NJD786567 MZH786567 MPL786567 MFP786567 LVT786567 LLX786567 LCB786567 KSF786567 KIJ786567 JYN786567 JOR786567 JEV786567 IUZ786567 ILD786567 IBH786567 HRL786567 HHP786567 GXT786567 GNX786567 GEB786567 FUF786567 FKJ786567 FAN786567 EQR786567 EGV786567 DWZ786567 DND786567 DDH786567 CTL786567 CJP786567 BZT786567 BPX786567 BGB786567 AWF786567 AMJ786567 ACN786567 SR786567 IV786567 WVH721031 WLL721031 WBP721031 VRT721031 VHX721031 UYB721031 UOF721031 UEJ721031 TUN721031 TKR721031 TAV721031 SQZ721031 SHD721031 RXH721031 RNL721031 RDP721031 QTT721031 QJX721031 QAB721031 PQF721031 PGJ721031 OWN721031 OMR721031 OCV721031 NSZ721031 NJD721031 MZH721031 MPL721031 MFP721031 LVT721031 LLX721031 LCB721031 KSF721031 KIJ721031 JYN721031 JOR721031 JEV721031 IUZ721031 ILD721031 IBH721031 HRL721031 HHP721031 GXT721031 GNX721031 GEB721031 FUF721031 FKJ721031 FAN721031 EQR721031 EGV721031 DWZ721031 DND721031 DDH721031 CTL721031 CJP721031 BZT721031 BPX721031 BGB721031 AWF721031 AMJ721031 ACN721031 SR721031 IV721031 WVH655495 WLL655495 WBP655495 VRT655495 VHX655495 UYB655495 UOF655495 UEJ655495 TUN655495 TKR655495 TAV655495 SQZ655495 SHD655495 RXH655495 RNL655495 RDP655495 QTT655495 QJX655495 QAB655495 PQF655495 PGJ655495 OWN655495 OMR655495 OCV655495 NSZ655495 NJD655495 MZH655495 MPL655495 MFP655495 LVT655495 LLX655495 LCB655495 KSF655495 KIJ655495 JYN655495 JOR655495 JEV655495 IUZ655495 ILD655495 IBH655495 HRL655495 HHP655495 GXT655495 GNX655495 GEB655495 FUF655495 FKJ655495 FAN655495 EQR655495 EGV655495 DWZ655495 DND655495 DDH655495 CTL655495 CJP655495 BZT655495 BPX655495 BGB655495 AWF655495 AMJ655495 ACN655495 SR655495 IV655495 WVH589959 WLL589959 WBP589959 VRT589959 VHX589959 UYB589959 UOF589959 UEJ589959 TUN589959 TKR589959 TAV589959 SQZ589959 SHD589959 RXH589959 RNL589959 RDP589959 QTT589959 QJX589959 QAB589959 PQF589959 PGJ589959 OWN589959 OMR589959 OCV589959 NSZ589959 NJD589959 MZH589959 MPL589959 MFP589959 LVT589959 LLX589959 LCB589959 KSF589959 KIJ589959 JYN589959 JOR589959 JEV589959 IUZ589959 ILD589959 IBH589959 HRL589959 HHP589959 GXT589959 GNX589959 GEB589959 FUF589959 FKJ589959 FAN589959 EQR589959 EGV589959 DWZ589959 DND589959 DDH589959 CTL589959 CJP589959 BZT589959 BPX589959 BGB589959 AWF589959 AMJ589959 ACN589959 SR589959 IV589959 WVH524423 WLL524423 WBP524423 VRT524423 VHX524423 UYB524423 UOF524423 UEJ524423 TUN524423 TKR524423 TAV524423 SQZ524423 SHD524423 RXH524423 RNL524423 RDP524423 QTT524423 QJX524423 QAB524423 PQF524423 PGJ524423 OWN524423 OMR524423 OCV524423 NSZ524423 NJD524423 MZH524423 MPL524423 MFP524423 LVT524423 LLX524423 LCB524423 KSF524423 KIJ524423 JYN524423 JOR524423 JEV524423 IUZ524423 ILD524423 IBH524423 HRL524423 HHP524423 GXT524423 GNX524423 GEB524423 FUF524423 FKJ524423 FAN524423 EQR524423 EGV524423 DWZ524423 DND524423 DDH524423 CTL524423 CJP524423 BZT524423 BPX524423 BGB524423 AWF524423 AMJ524423 ACN524423 SR524423 IV524423 WVH458887 WLL458887 WBP458887 VRT458887 VHX458887 UYB458887 UOF458887 UEJ458887 TUN458887 TKR458887 TAV458887 SQZ458887 SHD458887 RXH458887 RNL458887 RDP458887 QTT458887 QJX458887 QAB458887 PQF458887 PGJ458887 OWN458887 OMR458887 OCV458887 NSZ458887 NJD458887 MZH458887 MPL458887 MFP458887 LVT458887 LLX458887 LCB458887 KSF458887 KIJ458887 JYN458887 JOR458887 JEV458887 IUZ458887 ILD458887 IBH458887 HRL458887 HHP458887 GXT458887 GNX458887 GEB458887 FUF458887 FKJ458887 FAN458887 EQR458887 EGV458887 DWZ458887 DND458887 DDH458887 CTL458887 CJP458887 BZT458887 BPX458887 BGB458887 AWF458887 AMJ458887 ACN458887 SR458887 IV458887 WVH393351 WLL393351 WBP393351 VRT393351 VHX393351 UYB393351 UOF393351 UEJ393351 TUN393351 TKR393351 TAV393351 SQZ393351 SHD393351 RXH393351 RNL393351 RDP393351 QTT393351 QJX393351 QAB393351 PQF393351 PGJ393351 OWN393351 OMR393351 OCV393351 NSZ393351 NJD393351 MZH393351 MPL393351 MFP393351 LVT393351 LLX393351 LCB393351 KSF393351 KIJ393351 JYN393351 JOR393351 JEV393351 IUZ393351 ILD393351 IBH393351 HRL393351 HHP393351 GXT393351 GNX393351 GEB393351 FUF393351 FKJ393351 FAN393351 EQR393351 EGV393351 DWZ393351 DND393351 DDH393351 CTL393351 CJP393351 BZT393351 BPX393351 BGB393351 AWF393351 AMJ393351 ACN393351 SR393351 IV393351 WVH327815 WLL327815 WBP327815 VRT327815 VHX327815 UYB327815 UOF327815 UEJ327815 TUN327815 TKR327815 TAV327815 SQZ327815 SHD327815 RXH327815 RNL327815 RDP327815 QTT327815 QJX327815 QAB327815 PQF327815 PGJ327815 OWN327815 OMR327815 OCV327815 NSZ327815 NJD327815 MZH327815 MPL327815 MFP327815 LVT327815 LLX327815 LCB327815 KSF327815 KIJ327815 JYN327815 JOR327815 JEV327815 IUZ327815 ILD327815 IBH327815 HRL327815 HHP327815 GXT327815 GNX327815 GEB327815 FUF327815 FKJ327815 FAN327815 EQR327815 EGV327815 DWZ327815 DND327815 DDH327815 CTL327815 CJP327815 BZT327815 BPX327815 BGB327815 AWF327815 AMJ327815 ACN327815 SR327815 IV327815 WVH262279 WLL262279 WBP262279 VRT262279 VHX262279 UYB262279 UOF262279 UEJ262279 TUN262279 TKR262279 TAV262279 SQZ262279 SHD262279 RXH262279 RNL262279 RDP262279 QTT262279 QJX262279 QAB262279 PQF262279 PGJ262279 OWN262279 OMR262279 OCV262279 NSZ262279 NJD262279 MZH262279 MPL262279 MFP262279 LVT262279 LLX262279 LCB262279 KSF262279 KIJ262279 JYN262279 JOR262279 JEV262279 IUZ262279 ILD262279 IBH262279 HRL262279 HHP262279 GXT262279 GNX262279 GEB262279 FUF262279 FKJ262279 FAN262279 EQR262279 EGV262279 DWZ262279 DND262279 DDH262279 CTL262279 CJP262279 BZT262279 BPX262279 BGB262279 AWF262279 AMJ262279 ACN262279 SR262279 IV262279 WVH196743 WLL196743 WBP196743 VRT196743 VHX196743 UYB196743 UOF196743 UEJ196743 TUN196743 TKR196743 TAV196743 SQZ196743 SHD196743 RXH196743 RNL196743 RDP196743 QTT196743 QJX196743 QAB196743 PQF196743 PGJ196743 OWN196743 OMR196743 OCV196743 NSZ196743 NJD196743 MZH196743 MPL196743 MFP196743 LVT196743 LLX196743 LCB196743 KSF196743 KIJ196743 JYN196743 JOR196743 JEV196743 IUZ196743 ILD196743 IBH196743 HRL196743 HHP196743 GXT196743 GNX196743 GEB196743 FUF196743 FKJ196743 FAN196743 EQR196743 EGV196743 DWZ196743 DND196743 DDH196743 CTL196743 CJP196743 BZT196743 BPX196743 BGB196743 AWF196743 AMJ196743 ACN196743 SR196743 IV196743 WVH131207 WLL131207 WBP131207 VRT131207 VHX131207 UYB131207 UOF131207 UEJ131207 TUN131207 TKR131207 TAV131207 SQZ131207 SHD131207 RXH131207 RNL131207 RDP131207 QTT131207 QJX131207 QAB131207 PQF131207 PGJ131207 OWN131207 OMR131207 OCV131207 NSZ131207 NJD131207 MZH131207 MPL131207 MFP131207 LVT131207 LLX131207 LCB131207 KSF131207 KIJ131207 JYN131207 JOR131207 JEV131207 IUZ131207 ILD131207 IBH131207 HRL131207 HHP131207 GXT131207 GNX131207 GEB131207 FUF131207 FKJ131207 FAN131207 EQR131207 EGV131207 DWZ131207 DND131207 DDH131207 CTL131207 CJP131207 BZT131207 BPX131207 BGB131207 AWF131207 AMJ131207 ACN131207 SR131207 IV131207 WVH65671 WLL65671 WBP65671 VRT65671 VHX65671 UYB65671 UOF65671 UEJ65671 TUN65671 TKR65671 TAV65671 SQZ65671 SHD65671 RXH65671 RNL65671 RDP65671 QTT65671 QJX65671 QAB65671 PQF65671 PGJ65671 OWN65671 OMR65671 OCV65671 NSZ65671 NJD65671 MZH65671 MPL65671 MFP65671 LVT65671 LLX65671 LCB65671 KSF65671 KIJ65671 JYN65671 JOR65671 JEV65671 IUZ65671 ILD65671 IBH65671 HRL65671 HHP65671 GXT65671 GNX65671 GEB65671 FUF65671 FKJ65671 FAN65671 EQR65671 EGV65671 DWZ65671 DND65671 DDH65671 CTL65671 CJP65671 BZT65671 BPX65671 BGB65671 AWF65671 AMJ65671 ACN65671 SR65671 IV65671 WVH135 WLL135 WBP135 VRT135 VHX135 UYB135 UOF135 UEJ135 TUN135 TKR135 TAV135 SQZ135 SHD135 RXH135 RNL135 RDP135 QTT135 QJX135 QAB135 PQF135 PGJ135 OWN135 OMR135 OCV135 NSZ135 NJD135 MZH135 MPL135 MFP135 LVT135 LLX135 LCB135 KSF135 KIJ135 JYN135 JOR135 JEV135 IUZ135 ILD135 IBH135 HRL135 HHP135 GXT135 GNX135 GEB135 FUF135 FKJ135 FAN135 EQR135 EGV135 DWZ135 DND135 DDH135 CTL135 CJP135 BZT135 BPX135 BGB135 AWF135 AMJ135 ACN135 SR135"/>
    <dataValidation allowBlank="1" showInputMessage="1" showErrorMessage="1" prompt="El resultado de esta columa es la base de la partida 1302 del formato 14-E." sqref="IU135 WVG983175 WLK983175 WBO983175 VRS983175 VHW983175 UYA983175 UOE983175 UEI983175 TUM983175 TKQ983175 TAU983175 SQY983175 SHC983175 RXG983175 RNK983175 RDO983175 QTS983175 QJW983175 QAA983175 PQE983175 PGI983175 OWM983175 OMQ983175 OCU983175 NSY983175 NJC983175 MZG983175 MPK983175 MFO983175 LVS983175 LLW983175 LCA983175 KSE983175 KII983175 JYM983175 JOQ983175 JEU983175 IUY983175 ILC983175 IBG983175 HRK983175 HHO983175 GXS983175 GNW983175 GEA983175 FUE983175 FKI983175 FAM983175 EQQ983175 EGU983175 DWY983175 DNC983175 DDG983175 CTK983175 CJO983175 BZS983175 BPW983175 BGA983175 AWE983175 AMI983175 ACM983175 SQ983175 IU983175 WVG917639 WLK917639 WBO917639 VRS917639 VHW917639 UYA917639 UOE917639 UEI917639 TUM917639 TKQ917639 TAU917639 SQY917639 SHC917639 RXG917639 RNK917639 RDO917639 QTS917639 QJW917639 QAA917639 PQE917639 PGI917639 OWM917639 OMQ917639 OCU917639 NSY917639 NJC917639 MZG917639 MPK917639 MFO917639 LVS917639 LLW917639 LCA917639 KSE917639 KII917639 JYM917639 JOQ917639 JEU917639 IUY917639 ILC917639 IBG917639 HRK917639 HHO917639 GXS917639 GNW917639 GEA917639 FUE917639 FKI917639 FAM917639 EQQ917639 EGU917639 DWY917639 DNC917639 DDG917639 CTK917639 CJO917639 BZS917639 BPW917639 BGA917639 AWE917639 AMI917639 ACM917639 SQ917639 IU917639 WVG852103 WLK852103 WBO852103 VRS852103 VHW852103 UYA852103 UOE852103 UEI852103 TUM852103 TKQ852103 TAU852103 SQY852103 SHC852103 RXG852103 RNK852103 RDO852103 QTS852103 QJW852103 QAA852103 PQE852103 PGI852103 OWM852103 OMQ852103 OCU852103 NSY852103 NJC852103 MZG852103 MPK852103 MFO852103 LVS852103 LLW852103 LCA852103 KSE852103 KII852103 JYM852103 JOQ852103 JEU852103 IUY852103 ILC852103 IBG852103 HRK852103 HHO852103 GXS852103 GNW852103 GEA852103 FUE852103 FKI852103 FAM852103 EQQ852103 EGU852103 DWY852103 DNC852103 DDG852103 CTK852103 CJO852103 BZS852103 BPW852103 BGA852103 AWE852103 AMI852103 ACM852103 SQ852103 IU852103 WVG786567 WLK786567 WBO786567 VRS786567 VHW786567 UYA786567 UOE786567 UEI786567 TUM786567 TKQ786567 TAU786567 SQY786567 SHC786567 RXG786567 RNK786567 RDO786567 QTS786567 QJW786567 QAA786567 PQE786567 PGI786567 OWM786567 OMQ786567 OCU786567 NSY786567 NJC786567 MZG786567 MPK786567 MFO786567 LVS786567 LLW786567 LCA786567 KSE786567 KII786567 JYM786567 JOQ786567 JEU786567 IUY786567 ILC786567 IBG786567 HRK786567 HHO786567 GXS786567 GNW786567 GEA786567 FUE786567 FKI786567 FAM786567 EQQ786567 EGU786567 DWY786567 DNC786567 DDG786567 CTK786567 CJO786567 BZS786567 BPW786567 BGA786567 AWE786567 AMI786567 ACM786567 SQ786567 IU786567 WVG721031 WLK721031 WBO721031 VRS721031 VHW721031 UYA721031 UOE721031 UEI721031 TUM721031 TKQ721031 TAU721031 SQY721031 SHC721031 RXG721031 RNK721031 RDO721031 QTS721031 QJW721031 QAA721031 PQE721031 PGI721031 OWM721031 OMQ721031 OCU721031 NSY721031 NJC721031 MZG721031 MPK721031 MFO721031 LVS721031 LLW721031 LCA721031 KSE721031 KII721031 JYM721031 JOQ721031 JEU721031 IUY721031 ILC721031 IBG721031 HRK721031 HHO721031 GXS721031 GNW721031 GEA721031 FUE721031 FKI721031 FAM721031 EQQ721031 EGU721031 DWY721031 DNC721031 DDG721031 CTK721031 CJO721031 BZS721031 BPW721031 BGA721031 AWE721031 AMI721031 ACM721031 SQ721031 IU721031 WVG655495 WLK655495 WBO655495 VRS655495 VHW655495 UYA655495 UOE655495 UEI655495 TUM655495 TKQ655495 TAU655495 SQY655495 SHC655495 RXG655495 RNK655495 RDO655495 QTS655495 QJW655495 QAA655495 PQE655495 PGI655495 OWM655495 OMQ655495 OCU655495 NSY655495 NJC655495 MZG655495 MPK655495 MFO655495 LVS655495 LLW655495 LCA655495 KSE655495 KII655495 JYM655495 JOQ655495 JEU655495 IUY655495 ILC655495 IBG655495 HRK655495 HHO655495 GXS655495 GNW655495 GEA655495 FUE655495 FKI655495 FAM655495 EQQ655495 EGU655495 DWY655495 DNC655495 DDG655495 CTK655495 CJO655495 BZS655495 BPW655495 BGA655495 AWE655495 AMI655495 ACM655495 SQ655495 IU655495 WVG589959 WLK589959 WBO589959 VRS589959 VHW589959 UYA589959 UOE589959 UEI589959 TUM589959 TKQ589959 TAU589959 SQY589959 SHC589959 RXG589959 RNK589959 RDO589959 QTS589959 QJW589959 QAA589959 PQE589959 PGI589959 OWM589959 OMQ589959 OCU589959 NSY589959 NJC589959 MZG589959 MPK589959 MFO589959 LVS589959 LLW589959 LCA589959 KSE589959 KII589959 JYM589959 JOQ589959 JEU589959 IUY589959 ILC589959 IBG589959 HRK589959 HHO589959 GXS589959 GNW589959 GEA589959 FUE589959 FKI589959 FAM589959 EQQ589959 EGU589959 DWY589959 DNC589959 DDG589959 CTK589959 CJO589959 BZS589959 BPW589959 BGA589959 AWE589959 AMI589959 ACM589959 SQ589959 IU589959 WVG524423 WLK524423 WBO524423 VRS524423 VHW524423 UYA524423 UOE524423 UEI524423 TUM524423 TKQ524423 TAU524423 SQY524423 SHC524423 RXG524423 RNK524423 RDO524423 QTS524423 QJW524423 QAA524423 PQE524423 PGI524423 OWM524423 OMQ524423 OCU524423 NSY524423 NJC524423 MZG524423 MPK524423 MFO524423 LVS524423 LLW524423 LCA524423 KSE524423 KII524423 JYM524423 JOQ524423 JEU524423 IUY524423 ILC524423 IBG524423 HRK524423 HHO524423 GXS524423 GNW524423 GEA524423 FUE524423 FKI524423 FAM524423 EQQ524423 EGU524423 DWY524423 DNC524423 DDG524423 CTK524423 CJO524423 BZS524423 BPW524423 BGA524423 AWE524423 AMI524423 ACM524423 SQ524423 IU524423 WVG458887 WLK458887 WBO458887 VRS458887 VHW458887 UYA458887 UOE458887 UEI458887 TUM458887 TKQ458887 TAU458887 SQY458887 SHC458887 RXG458887 RNK458887 RDO458887 QTS458887 QJW458887 QAA458887 PQE458887 PGI458887 OWM458887 OMQ458887 OCU458887 NSY458887 NJC458887 MZG458887 MPK458887 MFO458887 LVS458887 LLW458887 LCA458887 KSE458887 KII458887 JYM458887 JOQ458887 JEU458887 IUY458887 ILC458887 IBG458887 HRK458887 HHO458887 GXS458887 GNW458887 GEA458887 FUE458887 FKI458887 FAM458887 EQQ458887 EGU458887 DWY458887 DNC458887 DDG458887 CTK458887 CJO458887 BZS458887 BPW458887 BGA458887 AWE458887 AMI458887 ACM458887 SQ458887 IU458887 WVG393351 WLK393351 WBO393351 VRS393351 VHW393351 UYA393351 UOE393351 UEI393351 TUM393351 TKQ393351 TAU393351 SQY393351 SHC393351 RXG393351 RNK393351 RDO393351 QTS393351 QJW393351 QAA393351 PQE393351 PGI393351 OWM393351 OMQ393351 OCU393351 NSY393351 NJC393351 MZG393351 MPK393351 MFO393351 LVS393351 LLW393351 LCA393351 KSE393351 KII393351 JYM393351 JOQ393351 JEU393351 IUY393351 ILC393351 IBG393351 HRK393351 HHO393351 GXS393351 GNW393351 GEA393351 FUE393351 FKI393351 FAM393351 EQQ393351 EGU393351 DWY393351 DNC393351 DDG393351 CTK393351 CJO393351 BZS393351 BPW393351 BGA393351 AWE393351 AMI393351 ACM393351 SQ393351 IU393351 WVG327815 WLK327815 WBO327815 VRS327815 VHW327815 UYA327815 UOE327815 UEI327815 TUM327815 TKQ327815 TAU327815 SQY327815 SHC327815 RXG327815 RNK327815 RDO327815 QTS327815 QJW327815 QAA327815 PQE327815 PGI327815 OWM327815 OMQ327815 OCU327815 NSY327815 NJC327815 MZG327815 MPK327815 MFO327815 LVS327815 LLW327815 LCA327815 KSE327815 KII327815 JYM327815 JOQ327815 JEU327815 IUY327815 ILC327815 IBG327815 HRK327815 HHO327815 GXS327815 GNW327815 GEA327815 FUE327815 FKI327815 FAM327815 EQQ327815 EGU327815 DWY327815 DNC327815 DDG327815 CTK327815 CJO327815 BZS327815 BPW327815 BGA327815 AWE327815 AMI327815 ACM327815 SQ327815 IU327815 WVG262279 WLK262279 WBO262279 VRS262279 VHW262279 UYA262279 UOE262279 UEI262279 TUM262279 TKQ262279 TAU262279 SQY262279 SHC262279 RXG262279 RNK262279 RDO262279 QTS262279 QJW262279 QAA262279 PQE262279 PGI262279 OWM262279 OMQ262279 OCU262279 NSY262279 NJC262279 MZG262279 MPK262279 MFO262279 LVS262279 LLW262279 LCA262279 KSE262279 KII262279 JYM262279 JOQ262279 JEU262279 IUY262279 ILC262279 IBG262279 HRK262279 HHO262279 GXS262279 GNW262279 GEA262279 FUE262279 FKI262279 FAM262279 EQQ262279 EGU262279 DWY262279 DNC262279 DDG262279 CTK262279 CJO262279 BZS262279 BPW262279 BGA262279 AWE262279 AMI262279 ACM262279 SQ262279 IU262279 WVG196743 WLK196743 WBO196743 VRS196743 VHW196743 UYA196743 UOE196743 UEI196743 TUM196743 TKQ196743 TAU196743 SQY196743 SHC196743 RXG196743 RNK196743 RDO196743 QTS196743 QJW196743 QAA196743 PQE196743 PGI196743 OWM196743 OMQ196743 OCU196743 NSY196743 NJC196743 MZG196743 MPK196743 MFO196743 LVS196743 LLW196743 LCA196743 KSE196743 KII196743 JYM196743 JOQ196743 JEU196743 IUY196743 ILC196743 IBG196743 HRK196743 HHO196743 GXS196743 GNW196743 GEA196743 FUE196743 FKI196743 FAM196743 EQQ196743 EGU196743 DWY196743 DNC196743 DDG196743 CTK196743 CJO196743 BZS196743 BPW196743 BGA196743 AWE196743 AMI196743 ACM196743 SQ196743 IU196743 WVG131207 WLK131207 WBO131207 VRS131207 VHW131207 UYA131207 UOE131207 UEI131207 TUM131207 TKQ131207 TAU131207 SQY131207 SHC131207 RXG131207 RNK131207 RDO131207 QTS131207 QJW131207 QAA131207 PQE131207 PGI131207 OWM131207 OMQ131207 OCU131207 NSY131207 NJC131207 MZG131207 MPK131207 MFO131207 LVS131207 LLW131207 LCA131207 KSE131207 KII131207 JYM131207 JOQ131207 JEU131207 IUY131207 ILC131207 IBG131207 HRK131207 HHO131207 GXS131207 GNW131207 GEA131207 FUE131207 FKI131207 FAM131207 EQQ131207 EGU131207 DWY131207 DNC131207 DDG131207 CTK131207 CJO131207 BZS131207 BPW131207 BGA131207 AWE131207 AMI131207 ACM131207 SQ131207 IU131207 WVG65671 WLK65671 WBO65671 VRS65671 VHW65671 UYA65671 UOE65671 UEI65671 TUM65671 TKQ65671 TAU65671 SQY65671 SHC65671 RXG65671 RNK65671 RDO65671 QTS65671 QJW65671 QAA65671 PQE65671 PGI65671 OWM65671 OMQ65671 OCU65671 NSY65671 NJC65671 MZG65671 MPK65671 MFO65671 LVS65671 LLW65671 LCA65671 KSE65671 KII65671 JYM65671 JOQ65671 JEU65671 IUY65671 ILC65671 IBG65671 HRK65671 HHO65671 GXS65671 GNW65671 GEA65671 FUE65671 FKI65671 FAM65671 EQQ65671 EGU65671 DWY65671 DNC65671 DDG65671 CTK65671 CJO65671 BZS65671 BPW65671 BGA65671 AWE65671 AMI65671 ACM65671 SQ65671 IU65671 WVG135 WLK135 WBO135 VRS135 VHW135 UYA135 UOE135 UEI135 TUM135 TKQ135 TAU135 SQY135 SHC135 RXG135 RNK135 RDO135 QTS135 QJW135 QAA135 PQE135 PGI135 OWM135 OMQ135 OCU135 NSY135 NJC135 MZG135 MPK135 MFO135 LVS135 LLW135 LCA135 KSE135 KII135 JYM135 JOQ135 JEU135 IUY135 ILC135 IBG135 HRK135 HHO135 GXS135 GNW135 GEA135 FUE135 FKI135 FAM135 EQQ135 EGU135 DWY135 DNC135 DDG135 CTK135 CJO135 BZS135 BPW135 BGA135 AWE135 AMI135 ACM135 SQ135"/>
    <dataValidation allowBlank="1" showInputMessage="1" showErrorMessage="1" prompt="El resultado de esta columa es la base de la partida 1301 del formato 14-E." sqref="IT135 WVF983175 WLJ983175 WBN983175 VRR983175 VHV983175 UXZ983175 UOD983175 UEH983175 TUL983175 TKP983175 TAT983175 SQX983175 SHB983175 RXF983175 RNJ983175 RDN983175 QTR983175 QJV983175 PZZ983175 PQD983175 PGH983175 OWL983175 OMP983175 OCT983175 NSX983175 NJB983175 MZF983175 MPJ983175 MFN983175 LVR983175 LLV983175 LBZ983175 KSD983175 KIH983175 JYL983175 JOP983175 JET983175 IUX983175 ILB983175 IBF983175 HRJ983175 HHN983175 GXR983175 GNV983175 GDZ983175 FUD983175 FKH983175 FAL983175 EQP983175 EGT983175 DWX983175 DNB983175 DDF983175 CTJ983175 CJN983175 BZR983175 BPV983175 BFZ983175 AWD983175 AMH983175 ACL983175 SP983175 IT983175 WVF917639 WLJ917639 WBN917639 VRR917639 VHV917639 UXZ917639 UOD917639 UEH917639 TUL917639 TKP917639 TAT917639 SQX917639 SHB917639 RXF917639 RNJ917639 RDN917639 QTR917639 QJV917639 PZZ917639 PQD917639 PGH917639 OWL917639 OMP917639 OCT917639 NSX917639 NJB917639 MZF917639 MPJ917639 MFN917639 LVR917639 LLV917639 LBZ917639 KSD917639 KIH917639 JYL917639 JOP917639 JET917639 IUX917639 ILB917639 IBF917639 HRJ917639 HHN917639 GXR917639 GNV917639 GDZ917639 FUD917639 FKH917639 FAL917639 EQP917639 EGT917639 DWX917639 DNB917639 DDF917639 CTJ917639 CJN917639 BZR917639 BPV917639 BFZ917639 AWD917639 AMH917639 ACL917639 SP917639 IT917639 WVF852103 WLJ852103 WBN852103 VRR852103 VHV852103 UXZ852103 UOD852103 UEH852103 TUL852103 TKP852103 TAT852103 SQX852103 SHB852103 RXF852103 RNJ852103 RDN852103 QTR852103 QJV852103 PZZ852103 PQD852103 PGH852103 OWL852103 OMP852103 OCT852103 NSX852103 NJB852103 MZF852103 MPJ852103 MFN852103 LVR852103 LLV852103 LBZ852103 KSD852103 KIH852103 JYL852103 JOP852103 JET852103 IUX852103 ILB852103 IBF852103 HRJ852103 HHN852103 GXR852103 GNV852103 GDZ852103 FUD852103 FKH852103 FAL852103 EQP852103 EGT852103 DWX852103 DNB852103 DDF852103 CTJ852103 CJN852103 BZR852103 BPV852103 BFZ852103 AWD852103 AMH852103 ACL852103 SP852103 IT852103 WVF786567 WLJ786567 WBN786567 VRR786567 VHV786567 UXZ786567 UOD786567 UEH786567 TUL786567 TKP786567 TAT786567 SQX786567 SHB786567 RXF786567 RNJ786567 RDN786567 QTR786567 QJV786567 PZZ786567 PQD786567 PGH786567 OWL786567 OMP786567 OCT786567 NSX786567 NJB786567 MZF786567 MPJ786567 MFN786567 LVR786567 LLV786567 LBZ786567 KSD786567 KIH786567 JYL786567 JOP786567 JET786567 IUX786567 ILB786567 IBF786567 HRJ786567 HHN786567 GXR786567 GNV786567 GDZ786567 FUD786567 FKH786567 FAL786567 EQP786567 EGT786567 DWX786567 DNB786567 DDF786567 CTJ786567 CJN786567 BZR786567 BPV786567 BFZ786567 AWD786567 AMH786567 ACL786567 SP786567 IT786567 WVF721031 WLJ721031 WBN721031 VRR721031 VHV721031 UXZ721031 UOD721031 UEH721031 TUL721031 TKP721031 TAT721031 SQX721031 SHB721031 RXF721031 RNJ721031 RDN721031 QTR721031 QJV721031 PZZ721031 PQD721031 PGH721031 OWL721031 OMP721031 OCT721031 NSX721031 NJB721031 MZF721031 MPJ721031 MFN721031 LVR721031 LLV721031 LBZ721031 KSD721031 KIH721031 JYL721031 JOP721031 JET721031 IUX721031 ILB721031 IBF721031 HRJ721031 HHN721031 GXR721031 GNV721031 GDZ721031 FUD721031 FKH721031 FAL721031 EQP721031 EGT721031 DWX721031 DNB721031 DDF721031 CTJ721031 CJN721031 BZR721031 BPV721031 BFZ721031 AWD721031 AMH721031 ACL721031 SP721031 IT721031 WVF655495 WLJ655495 WBN655495 VRR655495 VHV655495 UXZ655495 UOD655495 UEH655495 TUL655495 TKP655495 TAT655495 SQX655495 SHB655495 RXF655495 RNJ655495 RDN655495 QTR655495 QJV655495 PZZ655495 PQD655495 PGH655495 OWL655495 OMP655495 OCT655495 NSX655495 NJB655495 MZF655495 MPJ655495 MFN655495 LVR655495 LLV655495 LBZ655495 KSD655495 KIH655495 JYL655495 JOP655495 JET655495 IUX655495 ILB655495 IBF655495 HRJ655495 HHN655495 GXR655495 GNV655495 GDZ655495 FUD655495 FKH655495 FAL655495 EQP655495 EGT655495 DWX655495 DNB655495 DDF655495 CTJ655495 CJN655495 BZR655495 BPV655495 BFZ655495 AWD655495 AMH655495 ACL655495 SP655495 IT655495 WVF589959 WLJ589959 WBN589959 VRR589959 VHV589959 UXZ589959 UOD589959 UEH589959 TUL589959 TKP589959 TAT589959 SQX589959 SHB589959 RXF589959 RNJ589959 RDN589959 QTR589959 QJV589959 PZZ589959 PQD589959 PGH589959 OWL589959 OMP589959 OCT589959 NSX589959 NJB589959 MZF589959 MPJ589959 MFN589959 LVR589959 LLV589959 LBZ589959 KSD589959 KIH589959 JYL589959 JOP589959 JET589959 IUX589959 ILB589959 IBF589959 HRJ589959 HHN589959 GXR589959 GNV589959 GDZ589959 FUD589959 FKH589959 FAL589959 EQP589959 EGT589959 DWX589959 DNB589959 DDF589959 CTJ589959 CJN589959 BZR589959 BPV589959 BFZ589959 AWD589959 AMH589959 ACL589959 SP589959 IT589959 WVF524423 WLJ524423 WBN524423 VRR524423 VHV524423 UXZ524423 UOD524423 UEH524423 TUL524423 TKP524423 TAT524423 SQX524423 SHB524423 RXF524423 RNJ524423 RDN524423 QTR524423 QJV524423 PZZ524423 PQD524423 PGH524423 OWL524423 OMP524423 OCT524423 NSX524423 NJB524423 MZF524423 MPJ524423 MFN524423 LVR524423 LLV524423 LBZ524423 KSD524423 KIH524423 JYL524423 JOP524423 JET524423 IUX524423 ILB524423 IBF524423 HRJ524423 HHN524423 GXR524423 GNV524423 GDZ524423 FUD524423 FKH524423 FAL524423 EQP524423 EGT524423 DWX524423 DNB524423 DDF524423 CTJ524423 CJN524423 BZR524423 BPV524423 BFZ524423 AWD524423 AMH524423 ACL524423 SP524423 IT524423 WVF458887 WLJ458887 WBN458887 VRR458887 VHV458887 UXZ458887 UOD458887 UEH458887 TUL458887 TKP458887 TAT458887 SQX458887 SHB458887 RXF458887 RNJ458887 RDN458887 QTR458887 QJV458887 PZZ458887 PQD458887 PGH458887 OWL458887 OMP458887 OCT458887 NSX458887 NJB458887 MZF458887 MPJ458887 MFN458887 LVR458887 LLV458887 LBZ458887 KSD458887 KIH458887 JYL458887 JOP458887 JET458887 IUX458887 ILB458887 IBF458887 HRJ458887 HHN458887 GXR458887 GNV458887 GDZ458887 FUD458887 FKH458887 FAL458887 EQP458887 EGT458887 DWX458887 DNB458887 DDF458887 CTJ458887 CJN458887 BZR458887 BPV458887 BFZ458887 AWD458887 AMH458887 ACL458887 SP458887 IT458887 WVF393351 WLJ393351 WBN393351 VRR393351 VHV393351 UXZ393351 UOD393351 UEH393351 TUL393351 TKP393351 TAT393351 SQX393351 SHB393351 RXF393351 RNJ393351 RDN393351 QTR393351 QJV393351 PZZ393351 PQD393351 PGH393351 OWL393351 OMP393351 OCT393351 NSX393351 NJB393351 MZF393351 MPJ393351 MFN393351 LVR393351 LLV393351 LBZ393351 KSD393351 KIH393351 JYL393351 JOP393351 JET393351 IUX393351 ILB393351 IBF393351 HRJ393351 HHN393351 GXR393351 GNV393351 GDZ393351 FUD393351 FKH393351 FAL393351 EQP393351 EGT393351 DWX393351 DNB393351 DDF393351 CTJ393351 CJN393351 BZR393351 BPV393351 BFZ393351 AWD393351 AMH393351 ACL393351 SP393351 IT393351 WVF327815 WLJ327815 WBN327815 VRR327815 VHV327815 UXZ327815 UOD327815 UEH327815 TUL327815 TKP327815 TAT327815 SQX327815 SHB327815 RXF327815 RNJ327815 RDN327815 QTR327815 QJV327815 PZZ327815 PQD327815 PGH327815 OWL327815 OMP327815 OCT327815 NSX327815 NJB327815 MZF327815 MPJ327815 MFN327815 LVR327815 LLV327815 LBZ327815 KSD327815 KIH327815 JYL327815 JOP327815 JET327815 IUX327815 ILB327815 IBF327815 HRJ327815 HHN327815 GXR327815 GNV327815 GDZ327815 FUD327815 FKH327815 FAL327815 EQP327815 EGT327815 DWX327815 DNB327815 DDF327815 CTJ327815 CJN327815 BZR327815 BPV327815 BFZ327815 AWD327815 AMH327815 ACL327815 SP327815 IT327815 WVF262279 WLJ262279 WBN262279 VRR262279 VHV262279 UXZ262279 UOD262279 UEH262279 TUL262279 TKP262279 TAT262279 SQX262279 SHB262279 RXF262279 RNJ262279 RDN262279 QTR262279 QJV262279 PZZ262279 PQD262279 PGH262279 OWL262279 OMP262279 OCT262279 NSX262279 NJB262279 MZF262279 MPJ262279 MFN262279 LVR262279 LLV262279 LBZ262279 KSD262279 KIH262279 JYL262279 JOP262279 JET262279 IUX262279 ILB262279 IBF262279 HRJ262279 HHN262279 GXR262279 GNV262279 GDZ262279 FUD262279 FKH262279 FAL262279 EQP262279 EGT262279 DWX262279 DNB262279 DDF262279 CTJ262279 CJN262279 BZR262279 BPV262279 BFZ262279 AWD262279 AMH262279 ACL262279 SP262279 IT262279 WVF196743 WLJ196743 WBN196743 VRR196743 VHV196743 UXZ196743 UOD196743 UEH196743 TUL196743 TKP196743 TAT196743 SQX196743 SHB196743 RXF196743 RNJ196743 RDN196743 QTR196743 QJV196743 PZZ196743 PQD196743 PGH196743 OWL196743 OMP196743 OCT196743 NSX196743 NJB196743 MZF196743 MPJ196743 MFN196743 LVR196743 LLV196743 LBZ196743 KSD196743 KIH196743 JYL196743 JOP196743 JET196743 IUX196743 ILB196743 IBF196743 HRJ196743 HHN196743 GXR196743 GNV196743 GDZ196743 FUD196743 FKH196743 FAL196743 EQP196743 EGT196743 DWX196743 DNB196743 DDF196743 CTJ196743 CJN196743 BZR196743 BPV196743 BFZ196743 AWD196743 AMH196743 ACL196743 SP196743 IT196743 WVF131207 WLJ131207 WBN131207 VRR131207 VHV131207 UXZ131207 UOD131207 UEH131207 TUL131207 TKP131207 TAT131207 SQX131207 SHB131207 RXF131207 RNJ131207 RDN131207 QTR131207 QJV131207 PZZ131207 PQD131207 PGH131207 OWL131207 OMP131207 OCT131207 NSX131207 NJB131207 MZF131207 MPJ131207 MFN131207 LVR131207 LLV131207 LBZ131207 KSD131207 KIH131207 JYL131207 JOP131207 JET131207 IUX131207 ILB131207 IBF131207 HRJ131207 HHN131207 GXR131207 GNV131207 GDZ131207 FUD131207 FKH131207 FAL131207 EQP131207 EGT131207 DWX131207 DNB131207 DDF131207 CTJ131207 CJN131207 BZR131207 BPV131207 BFZ131207 AWD131207 AMH131207 ACL131207 SP131207 IT131207 WVF65671 WLJ65671 WBN65671 VRR65671 VHV65671 UXZ65671 UOD65671 UEH65671 TUL65671 TKP65671 TAT65671 SQX65671 SHB65671 RXF65671 RNJ65671 RDN65671 QTR65671 QJV65671 PZZ65671 PQD65671 PGH65671 OWL65671 OMP65671 OCT65671 NSX65671 NJB65671 MZF65671 MPJ65671 MFN65671 LVR65671 LLV65671 LBZ65671 KSD65671 KIH65671 JYL65671 JOP65671 JET65671 IUX65671 ILB65671 IBF65671 HRJ65671 HHN65671 GXR65671 GNV65671 GDZ65671 FUD65671 FKH65671 FAL65671 EQP65671 EGT65671 DWX65671 DNB65671 DDF65671 CTJ65671 CJN65671 BZR65671 BPV65671 BFZ65671 AWD65671 AMH65671 ACL65671 SP65671 IT65671 WVF135 WLJ135 WBN135 VRR135 VHV135 UXZ135 UOD135 UEH135 TUL135 TKP135 TAT135 SQX135 SHB135 RXF135 RNJ135 RDN135 QTR135 QJV135 PZZ135 PQD135 PGH135 OWL135 OMP135 OCT135 NSX135 NJB135 MZF135 MPJ135 MFN135 LVR135 LLV135 LBZ135 KSD135 KIH135 JYL135 JOP135 JET135 IUX135 ILB135 IBF135 HRJ135 HHN135 GXR135 GNV135 GDZ135 FUD135 FKH135 FAL135 EQP135 EGT135 DWX135 DNB135 DDF135 CTJ135 CJN135 BZR135 BPV135 BFZ135 AWD135 AMH135 ACL135 SP135"/>
    <dataValidation allowBlank="1" showInputMessage="1" showErrorMessage="1" prompt="El resultado de esta columna es el estimado de los sueldos y salarios del personal permanente, partida 1101 en el formato 14-E." sqref="IS135 WVE983175 WLI983175 WBM983175 VRQ983175 VHU983175 UXY983175 UOC983175 UEG983175 TUK983175 TKO983175 TAS983175 SQW983175 SHA983175 RXE983175 RNI983175 RDM983175 QTQ983175 QJU983175 PZY983175 PQC983175 PGG983175 OWK983175 OMO983175 OCS983175 NSW983175 NJA983175 MZE983175 MPI983175 MFM983175 LVQ983175 LLU983175 LBY983175 KSC983175 KIG983175 JYK983175 JOO983175 JES983175 IUW983175 ILA983175 IBE983175 HRI983175 HHM983175 GXQ983175 GNU983175 GDY983175 FUC983175 FKG983175 FAK983175 EQO983175 EGS983175 DWW983175 DNA983175 DDE983175 CTI983175 CJM983175 BZQ983175 BPU983175 BFY983175 AWC983175 AMG983175 ACK983175 SO983175 IS983175 WVE917639 WLI917639 WBM917639 VRQ917639 VHU917639 UXY917639 UOC917639 UEG917639 TUK917639 TKO917639 TAS917639 SQW917639 SHA917639 RXE917639 RNI917639 RDM917639 QTQ917639 QJU917639 PZY917639 PQC917639 PGG917639 OWK917639 OMO917639 OCS917639 NSW917639 NJA917639 MZE917639 MPI917639 MFM917639 LVQ917639 LLU917639 LBY917639 KSC917639 KIG917639 JYK917639 JOO917639 JES917639 IUW917639 ILA917639 IBE917639 HRI917639 HHM917639 GXQ917639 GNU917639 GDY917639 FUC917639 FKG917639 FAK917639 EQO917639 EGS917639 DWW917639 DNA917639 DDE917639 CTI917639 CJM917639 BZQ917639 BPU917639 BFY917639 AWC917639 AMG917639 ACK917639 SO917639 IS917639 WVE852103 WLI852103 WBM852103 VRQ852103 VHU852103 UXY852103 UOC852103 UEG852103 TUK852103 TKO852103 TAS852103 SQW852103 SHA852103 RXE852103 RNI852103 RDM852103 QTQ852103 QJU852103 PZY852103 PQC852103 PGG852103 OWK852103 OMO852103 OCS852103 NSW852103 NJA852103 MZE852103 MPI852103 MFM852103 LVQ852103 LLU852103 LBY852103 KSC852103 KIG852103 JYK852103 JOO852103 JES852103 IUW852103 ILA852103 IBE852103 HRI852103 HHM852103 GXQ852103 GNU852103 GDY852103 FUC852103 FKG852103 FAK852103 EQO852103 EGS852103 DWW852103 DNA852103 DDE852103 CTI852103 CJM852103 BZQ852103 BPU852103 BFY852103 AWC852103 AMG852103 ACK852103 SO852103 IS852103 WVE786567 WLI786567 WBM786567 VRQ786567 VHU786567 UXY786567 UOC786567 UEG786567 TUK786567 TKO786567 TAS786567 SQW786567 SHA786567 RXE786567 RNI786567 RDM786567 QTQ786567 QJU786567 PZY786567 PQC786567 PGG786567 OWK786567 OMO786567 OCS786567 NSW786567 NJA786567 MZE786567 MPI786567 MFM786567 LVQ786567 LLU786567 LBY786567 KSC786567 KIG786567 JYK786567 JOO786567 JES786567 IUW786567 ILA786567 IBE786567 HRI786567 HHM786567 GXQ786567 GNU786567 GDY786567 FUC786567 FKG786567 FAK786567 EQO786567 EGS786567 DWW786567 DNA786567 DDE786567 CTI786567 CJM786567 BZQ786567 BPU786567 BFY786567 AWC786567 AMG786567 ACK786567 SO786567 IS786567 WVE721031 WLI721031 WBM721031 VRQ721031 VHU721031 UXY721031 UOC721031 UEG721031 TUK721031 TKO721031 TAS721031 SQW721031 SHA721031 RXE721031 RNI721031 RDM721031 QTQ721031 QJU721031 PZY721031 PQC721031 PGG721031 OWK721031 OMO721031 OCS721031 NSW721031 NJA721031 MZE721031 MPI721031 MFM721031 LVQ721031 LLU721031 LBY721031 KSC721031 KIG721031 JYK721031 JOO721031 JES721031 IUW721031 ILA721031 IBE721031 HRI721031 HHM721031 GXQ721031 GNU721031 GDY721031 FUC721031 FKG721031 FAK721031 EQO721031 EGS721031 DWW721031 DNA721031 DDE721031 CTI721031 CJM721031 BZQ721031 BPU721031 BFY721031 AWC721031 AMG721031 ACK721031 SO721031 IS721031 WVE655495 WLI655495 WBM655495 VRQ655495 VHU655495 UXY655495 UOC655495 UEG655495 TUK655495 TKO655495 TAS655495 SQW655495 SHA655495 RXE655495 RNI655495 RDM655495 QTQ655495 QJU655495 PZY655495 PQC655495 PGG655495 OWK655495 OMO655495 OCS655495 NSW655495 NJA655495 MZE655495 MPI655495 MFM655495 LVQ655495 LLU655495 LBY655495 KSC655495 KIG655495 JYK655495 JOO655495 JES655495 IUW655495 ILA655495 IBE655495 HRI655495 HHM655495 GXQ655495 GNU655495 GDY655495 FUC655495 FKG655495 FAK655495 EQO655495 EGS655495 DWW655495 DNA655495 DDE655495 CTI655495 CJM655495 BZQ655495 BPU655495 BFY655495 AWC655495 AMG655495 ACK655495 SO655495 IS655495 WVE589959 WLI589959 WBM589959 VRQ589959 VHU589959 UXY589959 UOC589959 UEG589959 TUK589959 TKO589959 TAS589959 SQW589959 SHA589959 RXE589959 RNI589959 RDM589959 QTQ589959 QJU589959 PZY589959 PQC589959 PGG589959 OWK589959 OMO589959 OCS589959 NSW589959 NJA589959 MZE589959 MPI589959 MFM589959 LVQ589959 LLU589959 LBY589959 KSC589959 KIG589959 JYK589959 JOO589959 JES589959 IUW589959 ILA589959 IBE589959 HRI589959 HHM589959 GXQ589959 GNU589959 GDY589959 FUC589959 FKG589959 FAK589959 EQO589959 EGS589959 DWW589959 DNA589959 DDE589959 CTI589959 CJM589959 BZQ589959 BPU589959 BFY589959 AWC589959 AMG589959 ACK589959 SO589959 IS589959 WVE524423 WLI524423 WBM524423 VRQ524423 VHU524423 UXY524423 UOC524423 UEG524423 TUK524423 TKO524423 TAS524423 SQW524423 SHA524423 RXE524423 RNI524423 RDM524423 QTQ524423 QJU524423 PZY524423 PQC524423 PGG524423 OWK524423 OMO524423 OCS524423 NSW524423 NJA524423 MZE524423 MPI524423 MFM524423 LVQ524423 LLU524423 LBY524423 KSC524423 KIG524423 JYK524423 JOO524423 JES524423 IUW524423 ILA524423 IBE524423 HRI524423 HHM524423 GXQ524423 GNU524423 GDY524423 FUC524423 FKG524423 FAK524423 EQO524423 EGS524423 DWW524423 DNA524423 DDE524423 CTI524423 CJM524423 BZQ524423 BPU524423 BFY524423 AWC524423 AMG524423 ACK524423 SO524423 IS524423 WVE458887 WLI458887 WBM458887 VRQ458887 VHU458887 UXY458887 UOC458887 UEG458887 TUK458887 TKO458887 TAS458887 SQW458887 SHA458887 RXE458887 RNI458887 RDM458887 QTQ458887 QJU458887 PZY458887 PQC458887 PGG458887 OWK458887 OMO458887 OCS458887 NSW458887 NJA458887 MZE458887 MPI458887 MFM458887 LVQ458887 LLU458887 LBY458887 KSC458887 KIG458887 JYK458887 JOO458887 JES458887 IUW458887 ILA458887 IBE458887 HRI458887 HHM458887 GXQ458887 GNU458887 GDY458887 FUC458887 FKG458887 FAK458887 EQO458887 EGS458887 DWW458887 DNA458887 DDE458887 CTI458887 CJM458887 BZQ458887 BPU458887 BFY458887 AWC458887 AMG458887 ACK458887 SO458887 IS458887 WVE393351 WLI393351 WBM393351 VRQ393351 VHU393351 UXY393351 UOC393351 UEG393351 TUK393351 TKO393351 TAS393351 SQW393351 SHA393351 RXE393351 RNI393351 RDM393351 QTQ393351 QJU393351 PZY393351 PQC393351 PGG393351 OWK393351 OMO393351 OCS393351 NSW393351 NJA393351 MZE393351 MPI393351 MFM393351 LVQ393351 LLU393351 LBY393351 KSC393351 KIG393351 JYK393351 JOO393351 JES393351 IUW393351 ILA393351 IBE393351 HRI393351 HHM393351 GXQ393351 GNU393351 GDY393351 FUC393351 FKG393351 FAK393351 EQO393351 EGS393351 DWW393351 DNA393351 DDE393351 CTI393351 CJM393351 BZQ393351 BPU393351 BFY393351 AWC393351 AMG393351 ACK393351 SO393351 IS393351 WVE327815 WLI327815 WBM327815 VRQ327815 VHU327815 UXY327815 UOC327815 UEG327815 TUK327815 TKO327815 TAS327815 SQW327815 SHA327815 RXE327815 RNI327815 RDM327815 QTQ327815 QJU327815 PZY327815 PQC327815 PGG327815 OWK327815 OMO327815 OCS327815 NSW327815 NJA327815 MZE327815 MPI327815 MFM327815 LVQ327815 LLU327815 LBY327815 KSC327815 KIG327815 JYK327815 JOO327815 JES327815 IUW327815 ILA327815 IBE327815 HRI327815 HHM327815 GXQ327815 GNU327815 GDY327815 FUC327815 FKG327815 FAK327815 EQO327815 EGS327815 DWW327815 DNA327815 DDE327815 CTI327815 CJM327815 BZQ327815 BPU327815 BFY327815 AWC327815 AMG327815 ACK327815 SO327815 IS327815 WVE262279 WLI262279 WBM262279 VRQ262279 VHU262279 UXY262279 UOC262279 UEG262279 TUK262279 TKO262279 TAS262279 SQW262279 SHA262279 RXE262279 RNI262279 RDM262279 QTQ262279 QJU262279 PZY262279 PQC262279 PGG262279 OWK262279 OMO262279 OCS262279 NSW262279 NJA262279 MZE262279 MPI262279 MFM262279 LVQ262279 LLU262279 LBY262279 KSC262279 KIG262279 JYK262279 JOO262279 JES262279 IUW262279 ILA262279 IBE262279 HRI262279 HHM262279 GXQ262279 GNU262279 GDY262279 FUC262279 FKG262279 FAK262279 EQO262279 EGS262279 DWW262279 DNA262279 DDE262279 CTI262279 CJM262279 BZQ262279 BPU262279 BFY262279 AWC262279 AMG262279 ACK262279 SO262279 IS262279 WVE196743 WLI196743 WBM196743 VRQ196743 VHU196743 UXY196743 UOC196743 UEG196743 TUK196743 TKO196743 TAS196743 SQW196743 SHA196743 RXE196743 RNI196743 RDM196743 QTQ196743 QJU196743 PZY196743 PQC196743 PGG196743 OWK196743 OMO196743 OCS196743 NSW196743 NJA196743 MZE196743 MPI196743 MFM196743 LVQ196743 LLU196743 LBY196743 KSC196743 KIG196743 JYK196743 JOO196743 JES196743 IUW196743 ILA196743 IBE196743 HRI196743 HHM196743 GXQ196743 GNU196743 GDY196743 FUC196743 FKG196743 FAK196743 EQO196743 EGS196743 DWW196743 DNA196743 DDE196743 CTI196743 CJM196743 BZQ196743 BPU196743 BFY196743 AWC196743 AMG196743 ACK196743 SO196743 IS196743 WVE131207 WLI131207 WBM131207 VRQ131207 VHU131207 UXY131207 UOC131207 UEG131207 TUK131207 TKO131207 TAS131207 SQW131207 SHA131207 RXE131207 RNI131207 RDM131207 QTQ131207 QJU131207 PZY131207 PQC131207 PGG131207 OWK131207 OMO131207 OCS131207 NSW131207 NJA131207 MZE131207 MPI131207 MFM131207 LVQ131207 LLU131207 LBY131207 KSC131207 KIG131207 JYK131207 JOO131207 JES131207 IUW131207 ILA131207 IBE131207 HRI131207 HHM131207 GXQ131207 GNU131207 GDY131207 FUC131207 FKG131207 FAK131207 EQO131207 EGS131207 DWW131207 DNA131207 DDE131207 CTI131207 CJM131207 BZQ131207 BPU131207 BFY131207 AWC131207 AMG131207 ACK131207 SO131207 IS131207 WVE65671 WLI65671 WBM65671 VRQ65671 VHU65671 UXY65671 UOC65671 UEG65671 TUK65671 TKO65671 TAS65671 SQW65671 SHA65671 RXE65671 RNI65671 RDM65671 QTQ65671 QJU65671 PZY65671 PQC65671 PGG65671 OWK65671 OMO65671 OCS65671 NSW65671 NJA65671 MZE65671 MPI65671 MFM65671 LVQ65671 LLU65671 LBY65671 KSC65671 KIG65671 JYK65671 JOO65671 JES65671 IUW65671 ILA65671 IBE65671 HRI65671 HHM65671 GXQ65671 GNU65671 GDY65671 FUC65671 FKG65671 FAK65671 EQO65671 EGS65671 DWW65671 DNA65671 DDE65671 CTI65671 CJM65671 BZQ65671 BPU65671 BFY65671 AWC65671 AMG65671 ACK65671 SO65671 IS65671 WVE135 WLI135 WBM135 VRQ135 VHU135 UXY135 UOC135 UEG135 TUK135 TKO135 TAS135 SQW135 SHA135 RXE135 RNI135 RDM135 QTQ135 QJU135 PZY135 PQC135 PGG135 OWK135 OMO135 OCS135 NSW135 NJA135 MZE135 MPI135 MFM135 LVQ135 LLU135 LBY135 KSC135 KIG135 JYK135 JOO135 JES135 IUW135 ILA135 IBE135 HRI135 HHM135 GXQ135 GNU135 GDY135 FUC135 FKG135 FAK135 EQO135 EGS135 DWW135 DNA135 DDE135 CTI135 CJM135 BZQ135 BPU135 BFY135 AWC135 AMG135 ACK135 SO135 H983175 H917639 H852103 H786567 H721031 H655495 H589959 H524423 H458887 H393351 H327815 H262279 H196743 H131207 H65671 H135"/>
    <dataValidation type="whole" allowBlank="1" showInputMessage="1" showErrorMessage="1" errorTitle="Error en el dato introducido" prompt="Ingresa el número de plazas para dicha adscripción, considera que este se multiplicara automaticamente por el sueldo mensual. (ejem. Regidores número de plazas 9)" sqref="IP136:IP65625 WVB983176:WVB1048576 WLF983176:WLF1048576 WBJ983176:WBJ1048576 VRN983176:VRN1048576 VHR983176:VHR1048576 UXV983176:UXV1048576 UNZ983176:UNZ1048576 UED983176:UED1048576 TUH983176:TUH1048576 TKL983176:TKL1048576 TAP983176:TAP1048576 SQT983176:SQT1048576 SGX983176:SGX1048576 RXB983176:RXB1048576 RNF983176:RNF1048576 RDJ983176:RDJ1048576 QTN983176:QTN1048576 QJR983176:QJR1048576 PZV983176:PZV1048576 PPZ983176:PPZ1048576 PGD983176:PGD1048576 OWH983176:OWH1048576 OML983176:OML1048576 OCP983176:OCP1048576 NST983176:NST1048576 NIX983176:NIX1048576 MZB983176:MZB1048576 MPF983176:MPF1048576 MFJ983176:MFJ1048576 LVN983176:LVN1048576 LLR983176:LLR1048576 LBV983176:LBV1048576 KRZ983176:KRZ1048576 KID983176:KID1048576 JYH983176:JYH1048576 JOL983176:JOL1048576 JEP983176:JEP1048576 IUT983176:IUT1048576 IKX983176:IKX1048576 IBB983176:IBB1048576 HRF983176:HRF1048576 HHJ983176:HHJ1048576 GXN983176:GXN1048576 GNR983176:GNR1048576 GDV983176:GDV1048576 FTZ983176:FTZ1048576 FKD983176:FKD1048576 FAH983176:FAH1048576 EQL983176:EQL1048576 EGP983176:EGP1048576 DWT983176:DWT1048576 DMX983176:DMX1048576 DDB983176:DDB1048576 CTF983176:CTF1048576 CJJ983176:CJJ1048576 BZN983176:BZN1048576 BPR983176:BPR1048576 BFV983176:BFV1048576 AVZ983176:AVZ1048576 AMD983176:AMD1048576 ACH983176:ACH1048576 SL983176:SL1048576 IP983176:IP1048576 WVB917640:WVB983129 WLF917640:WLF983129 WBJ917640:WBJ983129 VRN917640:VRN983129 VHR917640:VHR983129 UXV917640:UXV983129 UNZ917640:UNZ983129 UED917640:UED983129 TUH917640:TUH983129 TKL917640:TKL983129 TAP917640:TAP983129 SQT917640:SQT983129 SGX917640:SGX983129 RXB917640:RXB983129 RNF917640:RNF983129 RDJ917640:RDJ983129 QTN917640:QTN983129 QJR917640:QJR983129 PZV917640:PZV983129 PPZ917640:PPZ983129 PGD917640:PGD983129 OWH917640:OWH983129 OML917640:OML983129 OCP917640:OCP983129 NST917640:NST983129 NIX917640:NIX983129 MZB917640:MZB983129 MPF917640:MPF983129 MFJ917640:MFJ983129 LVN917640:LVN983129 LLR917640:LLR983129 LBV917640:LBV983129 KRZ917640:KRZ983129 KID917640:KID983129 JYH917640:JYH983129 JOL917640:JOL983129 JEP917640:JEP983129 IUT917640:IUT983129 IKX917640:IKX983129 IBB917640:IBB983129 HRF917640:HRF983129 HHJ917640:HHJ983129 GXN917640:GXN983129 GNR917640:GNR983129 GDV917640:GDV983129 FTZ917640:FTZ983129 FKD917640:FKD983129 FAH917640:FAH983129 EQL917640:EQL983129 EGP917640:EGP983129 DWT917640:DWT983129 DMX917640:DMX983129 DDB917640:DDB983129 CTF917640:CTF983129 CJJ917640:CJJ983129 BZN917640:BZN983129 BPR917640:BPR983129 BFV917640:BFV983129 AVZ917640:AVZ983129 AMD917640:AMD983129 ACH917640:ACH983129 SL917640:SL983129 IP917640:IP983129 WVB852104:WVB917593 WLF852104:WLF917593 WBJ852104:WBJ917593 VRN852104:VRN917593 VHR852104:VHR917593 UXV852104:UXV917593 UNZ852104:UNZ917593 UED852104:UED917593 TUH852104:TUH917593 TKL852104:TKL917593 TAP852104:TAP917593 SQT852104:SQT917593 SGX852104:SGX917593 RXB852104:RXB917593 RNF852104:RNF917593 RDJ852104:RDJ917593 QTN852104:QTN917593 QJR852104:QJR917593 PZV852104:PZV917593 PPZ852104:PPZ917593 PGD852104:PGD917593 OWH852104:OWH917593 OML852104:OML917593 OCP852104:OCP917593 NST852104:NST917593 NIX852104:NIX917593 MZB852104:MZB917593 MPF852104:MPF917593 MFJ852104:MFJ917593 LVN852104:LVN917593 LLR852104:LLR917593 LBV852104:LBV917593 KRZ852104:KRZ917593 KID852104:KID917593 JYH852104:JYH917593 JOL852104:JOL917593 JEP852104:JEP917593 IUT852104:IUT917593 IKX852104:IKX917593 IBB852104:IBB917593 HRF852104:HRF917593 HHJ852104:HHJ917593 GXN852104:GXN917593 GNR852104:GNR917593 GDV852104:GDV917593 FTZ852104:FTZ917593 FKD852104:FKD917593 FAH852104:FAH917593 EQL852104:EQL917593 EGP852104:EGP917593 DWT852104:DWT917593 DMX852104:DMX917593 DDB852104:DDB917593 CTF852104:CTF917593 CJJ852104:CJJ917593 BZN852104:BZN917593 BPR852104:BPR917593 BFV852104:BFV917593 AVZ852104:AVZ917593 AMD852104:AMD917593 ACH852104:ACH917593 SL852104:SL917593 IP852104:IP917593 WVB786568:WVB852057 WLF786568:WLF852057 WBJ786568:WBJ852057 VRN786568:VRN852057 VHR786568:VHR852057 UXV786568:UXV852057 UNZ786568:UNZ852057 UED786568:UED852057 TUH786568:TUH852057 TKL786568:TKL852057 TAP786568:TAP852057 SQT786568:SQT852057 SGX786568:SGX852057 RXB786568:RXB852057 RNF786568:RNF852057 RDJ786568:RDJ852057 QTN786568:QTN852057 QJR786568:QJR852057 PZV786568:PZV852057 PPZ786568:PPZ852057 PGD786568:PGD852057 OWH786568:OWH852057 OML786568:OML852057 OCP786568:OCP852057 NST786568:NST852057 NIX786568:NIX852057 MZB786568:MZB852057 MPF786568:MPF852057 MFJ786568:MFJ852057 LVN786568:LVN852057 LLR786568:LLR852057 LBV786568:LBV852057 KRZ786568:KRZ852057 KID786568:KID852057 JYH786568:JYH852057 JOL786568:JOL852057 JEP786568:JEP852057 IUT786568:IUT852057 IKX786568:IKX852057 IBB786568:IBB852057 HRF786568:HRF852057 HHJ786568:HHJ852057 GXN786568:GXN852057 GNR786568:GNR852057 GDV786568:GDV852057 FTZ786568:FTZ852057 FKD786568:FKD852057 FAH786568:FAH852057 EQL786568:EQL852057 EGP786568:EGP852057 DWT786568:DWT852057 DMX786568:DMX852057 DDB786568:DDB852057 CTF786568:CTF852057 CJJ786568:CJJ852057 BZN786568:BZN852057 BPR786568:BPR852057 BFV786568:BFV852057 AVZ786568:AVZ852057 AMD786568:AMD852057 ACH786568:ACH852057 SL786568:SL852057 IP786568:IP852057 WVB721032:WVB786521 WLF721032:WLF786521 WBJ721032:WBJ786521 VRN721032:VRN786521 VHR721032:VHR786521 UXV721032:UXV786521 UNZ721032:UNZ786521 UED721032:UED786521 TUH721032:TUH786521 TKL721032:TKL786521 TAP721032:TAP786521 SQT721032:SQT786521 SGX721032:SGX786521 RXB721032:RXB786521 RNF721032:RNF786521 RDJ721032:RDJ786521 QTN721032:QTN786521 QJR721032:QJR786521 PZV721032:PZV786521 PPZ721032:PPZ786521 PGD721032:PGD786521 OWH721032:OWH786521 OML721032:OML786521 OCP721032:OCP786521 NST721032:NST786521 NIX721032:NIX786521 MZB721032:MZB786521 MPF721032:MPF786521 MFJ721032:MFJ786521 LVN721032:LVN786521 LLR721032:LLR786521 LBV721032:LBV786521 KRZ721032:KRZ786521 KID721032:KID786521 JYH721032:JYH786521 JOL721032:JOL786521 JEP721032:JEP786521 IUT721032:IUT786521 IKX721032:IKX786521 IBB721032:IBB786521 HRF721032:HRF786521 HHJ721032:HHJ786521 GXN721032:GXN786521 GNR721032:GNR786521 GDV721032:GDV786521 FTZ721032:FTZ786521 FKD721032:FKD786521 FAH721032:FAH786521 EQL721032:EQL786521 EGP721032:EGP786521 DWT721032:DWT786521 DMX721032:DMX786521 DDB721032:DDB786521 CTF721032:CTF786521 CJJ721032:CJJ786521 BZN721032:BZN786521 BPR721032:BPR786521 BFV721032:BFV786521 AVZ721032:AVZ786521 AMD721032:AMD786521 ACH721032:ACH786521 SL721032:SL786521 IP721032:IP786521 WVB655496:WVB720985 WLF655496:WLF720985 WBJ655496:WBJ720985 VRN655496:VRN720985 VHR655496:VHR720985 UXV655496:UXV720985 UNZ655496:UNZ720985 UED655496:UED720985 TUH655496:TUH720985 TKL655496:TKL720985 TAP655496:TAP720985 SQT655496:SQT720985 SGX655496:SGX720985 RXB655496:RXB720985 RNF655496:RNF720985 RDJ655496:RDJ720985 QTN655496:QTN720985 QJR655496:QJR720985 PZV655496:PZV720985 PPZ655496:PPZ720985 PGD655496:PGD720985 OWH655496:OWH720985 OML655496:OML720985 OCP655496:OCP720985 NST655496:NST720985 NIX655496:NIX720985 MZB655496:MZB720985 MPF655496:MPF720985 MFJ655496:MFJ720985 LVN655496:LVN720985 LLR655496:LLR720985 LBV655496:LBV720985 KRZ655496:KRZ720985 KID655496:KID720985 JYH655496:JYH720985 JOL655496:JOL720985 JEP655496:JEP720985 IUT655496:IUT720985 IKX655496:IKX720985 IBB655496:IBB720985 HRF655496:HRF720985 HHJ655496:HHJ720985 GXN655496:GXN720985 GNR655496:GNR720985 GDV655496:GDV720985 FTZ655496:FTZ720985 FKD655496:FKD720985 FAH655496:FAH720985 EQL655496:EQL720985 EGP655496:EGP720985 DWT655496:DWT720985 DMX655496:DMX720985 DDB655496:DDB720985 CTF655496:CTF720985 CJJ655496:CJJ720985 BZN655496:BZN720985 BPR655496:BPR720985 BFV655496:BFV720985 AVZ655496:AVZ720985 AMD655496:AMD720985 ACH655496:ACH720985 SL655496:SL720985 IP655496:IP720985 WVB589960:WVB655449 WLF589960:WLF655449 WBJ589960:WBJ655449 VRN589960:VRN655449 VHR589960:VHR655449 UXV589960:UXV655449 UNZ589960:UNZ655449 UED589960:UED655449 TUH589960:TUH655449 TKL589960:TKL655449 TAP589960:TAP655449 SQT589960:SQT655449 SGX589960:SGX655449 RXB589960:RXB655449 RNF589960:RNF655449 RDJ589960:RDJ655449 QTN589960:QTN655449 QJR589960:QJR655449 PZV589960:PZV655449 PPZ589960:PPZ655449 PGD589960:PGD655449 OWH589960:OWH655449 OML589960:OML655449 OCP589960:OCP655449 NST589960:NST655449 NIX589960:NIX655449 MZB589960:MZB655449 MPF589960:MPF655449 MFJ589960:MFJ655449 LVN589960:LVN655449 LLR589960:LLR655449 LBV589960:LBV655449 KRZ589960:KRZ655449 KID589960:KID655449 JYH589960:JYH655449 JOL589960:JOL655449 JEP589960:JEP655449 IUT589960:IUT655449 IKX589960:IKX655449 IBB589960:IBB655449 HRF589960:HRF655449 HHJ589960:HHJ655449 GXN589960:GXN655449 GNR589960:GNR655449 GDV589960:GDV655449 FTZ589960:FTZ655449 FKD589960:FKD655449 FAH589960:FAH655449 EQL589960:EQL655449 EGP589960:EGP655449 DWT589960:DWT655449 DMX589960:DMX655449 DDB589960:DDB655449 CTF589960:CTF655449 CJJ589960:CJJ655449 BZN589960:BZN655449 BPR589960:BPR655449 BFV589960:BFV655449 AVZ589960:AVZ655449 AMD589960:AMD655449 ACH589960:ACH655449 SL589960:SL655449 IP589960:IP655449 WVB524424:WVB589913 WLF524424:WLF589913 WBJ524424:WBJ589913 VRN524424:VRN589913 VHR524424:VHR589913 UXV524424:UXV589913 UNZ524424:UNZ589913 UED524424:UED589913 TUH524424:TUH589913 TKL524424:TKL589913 TAP524424:TAP589913 SQT524424:SQT589913 SGX524424:SGX589913 RXB524424:RXB589913 RNF524424:RNF589913 RDJ524424:RDJ589913 QTN524424:QTN589913 QJR524424:QJR589913 PZV524424:PZV589913 PPZ524424:PPZ589913 PGD524424:PGD589913 OWH524424:OWH589913 OML524424:OML589913 OCP524424:OCP589913 NST524424:NST589913 NIX524424:NIX589913 MZB524424:MZB589913 MPF524424:MPF589913 MFJ524424:MFJ589913 LVN524424:LVN589913 LLR524424:LLR589913 LBV524424:LBV589913 KRZ524424:KRZ589913 KID524424:KID589913 JYH524424:JYH589913 JOL524424:JOL589913 JEP524424:JEP589913 IUT524424:IUT589913 IKX524424:IKX589913 IBB524424:IBB589913 HRF524424:HRF589913 HHJ524424:HHJ589913 GXN524424:GXN589913 GNR524424:GNR589913 GDV524424:GDV589913 FTZ524424:FTZ589913 FKD524424:FKD589913 FAH524424:FAH589913 EQL524424:EQL589913 EGP524424:EGP589913 DWT524424:DWT589913 DMX524424:DMX589913 DDB524424:DDB589913 CTF524424:CTF589913 CJJ524424:CJJ589913 BZN524424:BZN589913 BPR524424:BPR589913 BFV524424:BFV589913 AVZ524424:AVZ589913 AMD524424:AMD589913 ACH524424:ACH589913 SL524424:SL589913 IP524424:IP589913 WVB458888:WVB524377 WLF458888:WLF524377 WBJ458888:WBJ524377 VRN458888:VRN524377 VHR458888:VHR524377 UXV458888:UXV524377 UNZ458888:UNZ524377 UED458888:UED524377 TUH458888:TUH524377 TKL458888:TKL524377 TAP458888:TAP524377 SQT458888:SQT524377 SGX458888:SGX524377 RXB458888:RXB524377 RNF458888:RNF524377 RDJ458888:RDJ524377 QTN458888:QTN524377 QJR458888:QJR524377 PZV458888:PZV524377 PPZ458888:PPZ524377 PGD458888:PGD524377 OWH458888:OWH524377 OML458888:OML524377 OCP458888:OCP524377 NST458888:NST524377 NIX458888:NIX524377 MZB458888:MZB524377 MPF458888:MPF524377 MFJ458888:MFJ524377 LVN458888:LVN524377 LLR458888:LLR524377 LBV458888:LBV524377 KRZ458888:KRZ524377 KID458888:KID524377 JYH458888:JYH524377 JOL458888:JOL524377 JEP458888:JEP524377 IUT458888:IUT524377 IKX458888:IKX524377 IBB458888:IBB524377 HRF458888:HRF524377 HHJ458888:HHJ524377 GXN458888:GXN524377 GNR458888:GNR524377 GDV458888:GDV524377 FTZ458888:FTZ524377 FKD458888:FKD524377 FAH458888:FAH524377 EQL458888:EQL524377 EGP458888:EGP524377 DWT458888:DWT524377 DMX458888:DMX524377 DDB458888:DDB524377 CTF458888:CTF524377 CJJ458888:CJJ524377 BZN458888:BZN524377 BPR458888:BPR524377 BFV458888:BFV524377 AVZ458888:AVZ524377 AMD458888:AMD524377 ACH458888:ACH524377 SL458888:SL524377 IP458888:IP524377 WVB393352:WVB458841 WLF393352:WLF458841 WBJ393352:WBJ458841 VRN393352:VRN458841 VHR393352:VHR458841 UXV393352:UXV458841 UNZ393352:UNZ458841 UED393352:UED458841 TUH393352:TUH458841 TKL393352:TKL458841 TAP393352:TAP458841 SQT393352:SQT458841 SGX393352:SGX458841 RXB393352:RXB458841 RNF393352:RNF458841 RDJ393352:RDJ458841 QTN393352:QTN458841 QJR393352:QJR458841 PZV393352:PZV458841 PPZ393352:PPZ458841 PGD393352:PGD458841 OWH393352:OWH458841 OML393352:OML458841 OCP393352:OCP458841 NST393352:NST458841 NIX393352:NIX458841 MZB393352:MZB458841 MPF393352:MPF458841 MFJ393352:MFJ458841 LVN393352:LVN458841 LLR393352:LLR458841 LBV393352:LBV458841 KRZ393352:KRZ458841 KID393352:KID458841 JYH393352:JYH458841 JOL393352:JOL458841 JEP393352:JEP458841 IUT393352:IUT458841 IKX393352:IKX458841 IBB393352:IBB458841 HRF393352:HRF458841 HHJ393352:HHJ458841 GXN393352:GXN458841 GNR393352:GNR458841 GDV393352:GDV458841 FTZ393352:FTZ458841 FKD393352:FKD458841 FAH393352:FAH458841 EQL393352:EQL458841 EGP393352:EGP458841 DWT393352:DWT458841 DMX393352:DMX458841 DDB393352:DDB458841 CTF393352:CTF458841 CJJ393352:CJJ458841 BZN393352:BZN458841 BPR393352:BPR458841 BFV393352:BFV458841 AVZ393352:AVZ458841 AMD393352:AMD458841 ACH393352:ACH458841 SL393352:SL458841 IP393352:IP458841 WVB327816:WVB393305 WLF327816:WLF393305 WBJ327816:WBJ393305 VRN327816:VRN393305 VHR327816:VHR393305 UXV327816:UXV393305 UNZ327816:UNZ393305 UED327816:UED393305 TUH327816:TUH393305 TKL327816:TKL393305 TAP327816:TAP393305 SQT327816:SQT393305 SGX327816:SGX393305 RXB327816:RXB393305 RNF327816:RNF393305 RDJ327816:RDJ393305 QTN327816:QTN393305 QJR327816:QJR393305 PZV327816:PZV393305 PPZ327816:PPZ393305 PGD327816:PGD393305 OWH327816:OWH393305 OML327816:OML393305 OCP327816:OCP393305 NST327816:NST393305 NIX327816:NIX393305 MZB327816:MZB393305 MPF327816:MPF393305 MFJ327816:MFJ393305 LVN327816:LVN393305 LLR327816:LLR393305 LBV327816:LBV393305 KRZ327816:KRZ393305 KID327816:KID393305 JYH327816:JYH393305 JOL327816:JOL393305 JEP327816:JEP393305 IUT327816:IUT393305 IKX327816:IKX393305 IBB327816:IBB393305 HRF327816:HRF393305 HHJ327816:HHJ393305 GXN327816:GXN393305 GNR327816:GNR393305 GDV327816:GDV393305 FTZ327816:FTZ393305 FKD327816:FKD393305 FAH327816:FAH393305 EQL327816:EQL393305 EGP327816:EGP393305 DWT327816:DWT393305 DMX327816:DMX393305 DDB327816:DDB393305 CTF327816:CTF393305 CJJ327816:CJJ393305 BZN327816:BZN393305 BPR327816:BPR393305 BFV327816:BFV393305 AVZ327816:AVZ393305 AMD327816:AMD393305 ACH327816:ACH393305 SL327816:SL393305 IP327816:IP393305 WVB262280:WVB327769 WLF262280:WLF327769 WBJ262280:WBJ327769 VRN262280:VRN327769 VHR262280:VHR327769 UXV262280:UXV327769 UNZ262280:UNZ327769 UED262280:UED327769 TUH262280:TUH327769 TKL262280:TKL327769 TAP262280:TAP327769 SQT262280:SQT327769 SGX262280:SGX327769 RXB262280:RXB327769 RNF262280:RNF327769 RDJ262280:RDJ327769 QTN262280:QTN327769 QJR262280:QJR327769 PZV262280:PZV327769 PPZ262280:PPZ327769 PGD262280:PGD327769 OWH262280:OWH327769 OML262280:OML327769 OCP262280:OCP327769 NST262280:NST327769 NIX262280:NIX327769 MZB262280:MZB327769 MPF262280:MPF327769 MFJ262280:MFJ327769 LVN262280:LVN327769 LLR262280:LLR327769 LBV262280:LBV327769 KRZ262280:KRZ327769 KID262280:KID327769 JYH262280:JYH327769 JOL262280:JOL327769 JEP262280:JEP327769 IUT262280:IUT327769 IKX262280:IKX327769 IBB262280:IBB327769 HRF262280:HRF327769 HHJ262280:HHJ327769 GXN262280:GXN327769 GNR262280:GNR327769 GDV262280:GDV327769 FTZ262280:FTZ327769 FKD262280:FKD327769 FAH262280:FAH327769 EQL262280:EQL327769 EGP262280:EGP327769 DWT262280:DWT327769 DMX262280:DMX327769 DDB262280:DDB327769 CTF262280:CTF327769 CJJ262280:CJJ327769 BZN262280:BZN327769 BPR262280:BPR327769 BFV262280:BFV327769 AVZ262280:AVZ327769 AMD262280:AMD327769 ACH262280:ACH327769 SL262280:SL327769 IP262280:IP327769 WVB196744:WVB262233 WLF196744:WLF262233 WBJ196744:WBJ262233 VRN196744:VRN262233 VHR196744:VHR262233 UXV196744:UXV262233 UNZ196744:UNZ262233 UED196744:UED262233 TUH196744:TUH262233 TKL196744:TKL262233 TAP196744:TAP262233 SQT196744:SQT262233 SGX196744:SGX262233 RXB196744:RXB262233 RNF196744:RNF262233 RDJ196744:RDJ262233 QTN196744:QTN262233 QJR196744:QJR262233 PZV196744:PZV262233 PPZ196744:PPZ262233 PGD196744:PGD262233 OWH196744:OWH262233 OML196744:OML262233 OCP196744:OCP262233 NST196744:NST262233 NIX196744:NIX262233 MZB196744:MZB262233 MPF196744:MPF262233 MFJ196744:MFJ262233 LVN196744:LVN262233 LLR196744:LLR262233 LBV196744:LBV262233 KRZ196744:KRZ262233 KID196744:KID262233 JYH196744:JYH262233 JOL196744:JOL262233 JEP196744:JEP262233 IUT196744:IUT262233 IKX196744:IKX262233 IBB196744:IBB262233 HRF196744:HRF262233 HHJ196744:HHJ262233 GXN196744:GXN262233 GNR196744:GNR262233 GDV196744:GDV262233 FTZ196744:FTZ262233 FKD196744:FKD262233 FAH196744:FAH262233 EQL196744:EQL262233 EGP196744:EGP262233 DWT196744:DWT262233 DMX196744:DMX262233 DDB196744:DDB262233 CTF196744:CTF262233 CJJ196744:CJJ262233 BZN196744:BZN262233 BPR196744:BPR262233 BFV196744:BFV262233 AVZ196744:AVZ262233 AMD196744:AMD262233 ACH196744:ACH262233 SL196744:SL262233 IP196744:IP262233 WVB131208:WVB196697 WLF131208:WLF196697 WBJ131208:WBJ196697 VRN131208:VRN196697 VHR131208:VHR196697 UXV131208:UXV196697 UNZ131208:UNZ196697 UED131208:UED196697 TUH131208:TUH196697 TKL131208:TKL196697 TAP131208:TAP196697 SQT131208:SQT196697 SGX131208:SGX196697 RXB131208:RXB196697 RNF131208:RNF196697 RDJ131208:RDJ196697 QTN131208:QTN196697 QJR131208:QJR196697 PZV131208:PZV196697 PPZ131208:PPZ196697 PGD131208:PGD196697 OWH131208:OWH196697 OML131208:OML196697 OCP131208:OCP196697 NST131208:NST196697 NIX131208:NIX196697 MZB131208:MZB196697 MPF131208:MPF196697 MFJ131208:MFJ196697 LVN131208:LVN196697 LLR131208:LLR196697 LBV131208:LBV196697 KRZ131208:KRZ196697 KID131208:KID196697 JYH131208:JYH196697 JOL131208:JOL196697 JEP131208:JEP196697 IUT131208:IUT196697 IKX131208:IKX196697 IBB131208:IBB196697 HRF131208:HRF196697 HHJ131208:HHJ196697 GXN131208:GXN196697 GNR131208:GNR196697 GDV131208:GDV196697 FTZ131208:FTZ196697 FKD131208:FKD196697 FAH131208:FAH196697 EQL131208:EQL196697 EGP131208:EGP196697 DWT131208:DWT196697 DMX131208:DMX196697 DDB131208:DDB196697 CTF131208:CTF196697 CJJ131208:CJJ196697 BZN131208:BZN196697 BPR131208:BPR196697 BFV131208:BFV196697 AVZ131208:AVZ196697 AMD131208:AMD196697 ACH131208:ACH196697 SL131208:SL196697 IP131208:IP196697 WVB65672:WVB131161 WLF65672:WLF131161 WBJ65672:WBJ131161 VRN65672:VRN131161 VHR65672:VHR131161 UXV65672:UXV131161 UNZ65672:UNZ131161 UED65672:UED131161 TUH65672:TUH131161 TKL65672:TKL131161 TAP65672:TAP131161 SQT65672:SQT131161 SGX65672:SGX131161 RXB65672:RXB131161 RNF65672:RNF131161 RDJ65672:RDJ131161 QTN65672:QTN131161 QJR65672:QJR131161 PZV65672:PZV131161 PPZ65672:PPZ131161 PGD65672:PGD131161 OWH65672:OWH131161 OML65672:OML131161 OCP65672:OCP131161 NST65672:NST131161 NIX65672:NIX131161 MZB65672:MZB131161 MPF65672:MPF131161 MFJ65672:MFJ131161 LVN65672:LVN131161 LLR65672:LLR131161 LBV65672:LBV131161 KRZ65672:KRZ131161 KID65672:KID131161 JYH65672:JYH131161 JOL65672:JOL131161 JEP65672:JEP131161 IUT65672:IUT131161 IKX65672:IKX131161 IBB65672:IBB131161 HRF65672:HRF131161 HHJ65672:HHJ131161 GXN65672:GXN131161 GNR65672:GNR131161 GDV65672:GDV131161 FTZ65672:FTZ131161 FKD65672:FKD131161 FAH65672:FAH131161 EQL65672:EQL131161 EGP65672:EGP131161 DWT65672:DWT131161 DMX65672:DMX131161 DDB65672:DDB131161 CTF65672:CTF131161 CJJ65672:CJJ131161 BZN65672:BZN131161 BPR65672:BPR131161 BFV65672:BFV131161 AVZ65672:AVZ131161 AMD65672:AMD131161 ACH65672:ACH131161 SL65672:SL131161 IP65672:IP131161 WVB136:WVB65625 WLF136:WLF65625 WBJ136:WBJ65625 VRN136:VRN65625 VHR136:VHR65625 UXV136:UXV65625 UNZ136:UNZ65625 UED136:UED65625 TUH136:TUH65625 TKL136:TKL65625 TAP136:TAP65625 SQT136:SQT65625 SGX136:SGX65625 RXB136:RXB65625 RNF136:RNF65625 RDJ136:RDJ65625 QTN136:QTN65625 QJR136:QJR65625 PZV136:PZV65625 PPZ136:PPZ65625 PGD136:PGD65625 OWH136:OWH65625 OML136:OML65625 OCP136:OCP65625 NST136:NST65625 NIX136:NIX65625 MZB136:MZB65625 MPF136:MPF65625 MFJ136:MFJ65625 LVN136:LVN65625 LLR136:LLR65625 LBV136:LBV65625 KRZ136:KRZ65625 KID136:KID65625 JYH136:JYH65625 JOL136:JOL65625 JEP136:JEP65625 IUT136:IUT65625 IKX136:IKX65625 IBB136:IBB65625 HRF136:HRF65625 HHJ136:HHJ65625 GXN136:GXN65625 GNR136:GNR65625 GDV136:GDV65625 FTZ136:FTZ65625 FKD136:FKD65625 FAH136:FAH65625 EQL136:EQL65625 EGP136:EGP65625 DWT136:DWT65625 DMX136:DMX65625 DDB136:DDB65625 CTF136:CTF65625 CJJ136:CJJ65625 BZN136:BZN65625 BPR136:BPR65625 BFV136:BFV65625 AVZ136:AVZ65625 AMD136:AMD65625 ACH136:ACH65625 SL136:SL65625 D917640:D983129 D852104:D917593 D786568:D852057 D721032:D786521 D655496:D720985 D589960:D655449 D524424:D589913 D458888:D524377 D393352:D458841 D327816:D393305 D262280:D327769 D196744:D262233 D131208:D196697 D65672:D131161 D136:D65625 D983176:D1048576">
      <formula1>0</formula1>
      <formula2>500</formula2>
    </dataValidation>
    <dataValidation allowBlank="1" showInputMessage="1" showErrorMessage="1" prompt="Introduce al área, departamento o dirección a la que pertenece la plaza (ejem. Jefe de Ingresos pertenece al área de &quot;Hacienda Pública Municipal&quot;, Secretario Particular a &quot;Presidencia&quot;, Oficial Mayor a &quot;Departamento de Recursos Humanos&quot;, etc." sqref="IL136:IL65625 WUX983176:WUX1048576 WLB983176:WLB1048576 WBF983176:WBF1048576 VRJ983176:VRJ1048576 VHN983176:VHN1048576 UXR983176:UXR1048576 UNV983176:UNV1048576 UDZ983176:UDZ1048576 TUD983176:TUD1048576 TKH983176:TKH1048576 TAL983176:TAL1048576 SQP983176:SQP1048576 SGT983176:SGT1048576 RWX983176:RWX1048576 RNB983176:RNB1048576 RDF983176:RDF1048576 QTJ983176:QTJ1048576 QJN983176:QJN1048576 PZR983176:PZR1048576 PPV983176:PPV1048576 PFZ983176:PFZ1048576 OWD983176:OWD1048576 OMH983176:OMH1048576 OCL983176:OCL1048576 NSP983176:NSP1048576 NIT983176:NIT1048576 MYX983176:MYX1048576 MPB983176:MPB1048576 MFF983176:MFF1048576 LVJ983176:LVJ1048576 LLN983176:LLN1048576 LBR983176:LBR1048576 KRV983176:KRV1048576 KHZ983176:KHZ1048576 JYD983176:JYD1048576 JOH983176:JOH1048576 JEL983176:JEL1048576 IUP983176:IUP1048576 IKT983176:IKT1048576 IAX983176:IAX1048576 HRB983176:HRB1048576 HHF983176:HHF1048576 GXJ983176:GXJ1048576 GNN983176:GNN1048576 GDR983176:GDR1048576 FTV983176:FTV1048576 FJZ983176:FJZ1048576 FAD983176:FAD1048576 EQH983176:EQH1048576 EGL983176:EGL1048576 DWP983176:DWP1048576 DMT983176:DMT1048576 DCX983176:DCX1048576 CTB983176:CTB1048576 CJF983176:CJF1048576 BZJ983176:BZJ1048576 BPN983176:BPN1048576 BFR983176:BFR1048576 AVV983176:AVV1048576 ALZ983176:ALZ1048576 ACD983176:ACD1048576 SH983176:SH1048576 IL983176:IL1048576 WUX917640:WUX983129 WLB917640:WLB983129 WBF917640:WBF983129 VRJ917640:VRJ983129 VHN917640:VHN983129 UXR917640:UXR983129 UNV917640:UNV983129 UDZ917640:UDZ983129 TUD917640:TUD983129 TKH917640:TKH983129 TAL917640:TAL983129 SQP917640:SQP983129 SGT917640:SGT983129 RWX917640:RWX983129 RNB917640:RNB983129 RDF917640:RDF983129 QTJ917640:QTJ983129 QJN917640:QJN983129 PZR917640:PZR983129 PPV917640:PPV983129 PFZ917640:PFZ983129 OWD917640:OWD983129 OMH917640:OMH983129 OCL917640:OCL983129 NSP917640:NSP983129 NIT917640:NIT983129 MYX917640:MYX983129 MPB917640:MPB983129 MFF917640:MFF983129 LVJ917640:LVJ983129 LLN917640:LLN983129 LBR917640:LBR983129 KRV917640:KRV983129 KHZ917640:KHZ983129 JYD917640:JYD983129 JOH917640:JOH983129 JEL917640:JEL983129 IUP917640:IUP983129 IKT917640:IKT983129 IAX917640:IAX983129 HRB917640:HRB983129 HHF917640:HHF983129 GXJ917640:GXJ983129 GNN917640:GNN983129 GDR917640:GDR983129 FTV917640:FTV983129 FJZ917640:FJZ983129 FAD917640:FAD983129 EQH917640:EQH983129 EGL917640:EGL983129 DWP917640:DWP983129 DMT917640:DMT983129 DCX917640:DCX983129 CTB917640:CTB983129 CJF917640:CJF983129 BZJ917640:BZJ983129 BPN917640:BPN983129 BFR917640:BFR983129 AVV917640:AVV983129 ALZ917640:ALZ983129 ACD917640:ACD983129 SH917640:SH983129 IL917640:IL983129 WUX852104:WUX917593 WLB852104:WLB917593 WBF852104:WBF917593 VRJ852104:VRJ917593 VHN852104:VHN917593 UXR852104:UXR917593 UNV852104:UNV917593 UDZ852104:UDZ917593 TUD852104:TUD917593 TKH852104:TKH917593 TAL852104:TAL917593 SQP852104:SQP917593 SGT852104:SGT917593 RWX852104:RWX917593 RNB852104:RNB917593 RDF852104:RDF917593 QTJ852104:QTJ917593 QJN852104:QJN917593 PZR852104:PZR917593 PPV852104:PPV917593 PFZ852104:PFZ917593 OWD852104:OWD917593 OMH852104:OMH917593 OCL852104:OCL917593 NSP852104:NSP917593 NIT852104:NIT917593 MYX852104:MYX917593 MPB852104:MPB917593 MFF852104:MFF917593 LVJ852104:LVJ917593 LLN852104:LLN917593 LBR852104:LBR917593 KRV852104:KRV917593 KHZ852104:KHZ917593 JYD852104:JYD917593 JOH852104:JOH917593 JEL852104:JEL917593 IUP852104:IUP917593 IKT852104:IKT917593 IAX852104:IAX917593 HRB852104:HRB917593 HHF852104:HHF917593 GXJ852104:GXJ917593 GNN852104:GNN917593 GDR852104:GDR917593 FTV852104:FTV917593 FJZ852104:FJZ917593 FAD852104:FAD917593 EQH852104:EQH917593 EGL852104:EGL917593 DWP852104:DWP917593 DMT852104:DMT917593 DCX852104:DCX917593 CTB852104:CTB917593 CJF852104:CJF917593 BZJ852104:BZJ917593 BPN852104:BPN917593 BFR852104:BFR917593 AVV852104:AVV917593 ALZ852104:ALZ917593 ACD852104:ACD917593 SH852104:SH917593 IL852104:IL917593 WUX786568:WUX852057 WLB786568:WLB852057 WBF786568:WBF852057 VRJ786568:VRJ852057 VHN786568:VHN852057 UXR786568:UXR852057 UNV786568:UNV852057 UDZ786568:UDZ852057 TUD786568:TUD852057 TKH786568:TKH852057 TAL786568:TAL852057 SQP786568:SQP852057 SGT786568:SGT852057 RWX786568:RWX852057 RNB786568:RNB852057 RDF786568:RDF852057 QTJ786568:QTJ852057 QJN786568:QJN852057 PZR786568:PZR852057 PPV786568:PPV852057 PFZ786568:PFZ852057 OWD786568:OWD852057 OMH786568:OMH852057 OCL786568:OCL852057 NSP786568:NSP852057 NIT786568:NIT852057 MYX786568:MYX852057 MPB786568:MPB852057 MFF786568:MFF852057 LVJ786568:LVJ852057 LLN786568:LLN852057 LBR786568:LBR852057 KRV786568:KRV852057 KHZ786568:KHZ852057 JYD786568:JYD852057 JOH786568:JOH852057 JEL786568:JEL852057 IUP786568:IUP852057 IKT786568:IKT852057 IAX786568:IAX852057 HRB786568:HRB852057 HHF786568:HHF852057 GXJ786568:GXJ852057 GNN786568:GNN852057 GDR786568:GDR852057 FTV786568:FTV852057 FJZ786568:FJZ852057 FAD786568:FAD852057 EQH786568:EQH852057 EGL786568:EGL852057 DWP786568:DWP852057 DMT786568:DMT852057 DCX786568:DCX852057 CTB786568:CTB852057 CJF786568:CJF852057 BZJ786568:BZJ852057 BPN786568:BPN852057 BFR786568:BFR852057 AVV786568:AVV852057 ALZ786568:ALZ852057 ACD786568:ACD852057 SH786568:SH852057 IL786568:IL852057 WUX721032:WUX786521 WLB721032:WLB786521 WBF721032:WBF786521 VRJ721032:VRJ786521 VHN721032:VHN786521 UXR721032:UXR786521 UNV721032:UNV786521 UDZ721032:UDZ786521 TUD721032:TUD786521 TKH721032:TKH786521 TAL721032:TAL786521 SQP721032:SQP786521 SGT721032:SGT786521 RWX721032:RWX786521 RNB721032:RNB786521 RDF721032:RDF786521 QTJ721032:QTJ786521 QJN721032:QJN786521 PZR721032:PZR786521 PPV721032:PPV786521 PFZ721032:PFZ786521 OWD721032:OWD786521 OMH721032:OMH786521 OCL721032:OCL786521 NSP721032:NSP786521 NIT721032:NIT786521 MYX721032:MYX786521 MPB721032:MPB786521 MFF721032:MFF786521 LVJ721032:LVJ786521 LLN721032:LLN786521 LBR721032:LBR786521 KRV721032:KRV786521 KHZ721032:KHZ786521 JYD721032:JYD786521 JOH721032:JOH786521 JEL721032:JEL786521 IUP721032:IUP786521 IKT721032:IKT786521 IAX721032:IAX786521 HRB721032:HRB786521 HHF721032:HHF786521 GXJ721032:GXJ786521 GNN721032:GNN786521 GDR721032:GDR786521 FTV721032:FTV786521 FJZ721032:FJZ786521 FAD721032:FAD786521 EQH721032:EQH786521 EGL721032:EGL786521 DWP721032:DWP786521 DMT721032:DMT786521 DCX721032:DCX786521 CTB721032:CTB786521 CJF721032:CJF786521 BZJ721032:BZJ786521 BPN721032:BPN786521 BFR721032:BFR786521 AVV721032:AVV786521 ALZ721032:ALZ786521 ACD721032:ACD786521 SH721032:SH786521 IL721032:IL786521 WUX655496:WUX720985 WLB655496:WLB720985 WBF655496:WBF720985 VRJ655496:VRJ720985 VHN655496:VHN720985 UXR655496:UXR720985 UNV655496:UNV720985 UDZ655496:UDZ720985 TUD655496:TUD720985 TKH655496:TKH720985 TAL655496:TAL720985 SQP655496:SQP720985 SGT655496:SGT720985 RWX655496:RWX720985 RNB655496:RNB720985 RDF655496:RDF720985 QTJ655496:QTJ720985 QJN655496:QJN720985 PZR655496:PZR720985 PPV655496:PPV720985 PFZ655496:PFZ720985 OWD655496:OWD720985 OMH655496:OMH720985 OCL655496:OCL720985 NSP655496:NSP720985 NIT655496:NIT720985 MYX655496:MYX720985 MPB655496:MPB720985 MFF655496:MFF720985 LVJ655496:LVJ720985 LLN655496:LLN720985 LBR655496:LBR720985 KRV655496:KRV720985 KHZ655496:KHZ720985 JYD655496:JYD720985 JOH655496:JOH720985 JEL655496:JEL720985 IUP655496:IUP720985 IKT655496:IKT720985 IAX655496:IAX720985 HRB655496:HRB720985 HHF655496:HHF720985 GXJ655496:GXJ720985 GNN655496:GNN720985 GDR655496:GDR720985 FTV655496:FTV720985 FJZ655496:FJZ720985 FAD655496:FAD720985 EQH655496:EQH720985 EGL655496:EGL720985 DWP655496:DWP720985 DMT655496:DMT720985 DCX655496:DCX720985 CTB655496:CTB720985 CJF655496:CJF720985 BZJ655496:BZJ720985 BPN655496:BPN720985 BFR655496:BFR720985 AVV655496:AVV720985 ALZ655496:ALZ720985 ACD655496:ACD720985 SH655496:SH720985 IL655496:IL720985 WUX589960:WUX655449 WLB589960:WLB655449 WBF589960:WBF655449 VRJ589960:VRJ655449 VHN589960:VHN655449 UXR589960:UXR655449 UNV589960:UNV655449 UDZ589960:UDZ655449 TUD589960:TUD655449 TKH589960:TKH655449 TAL589960:TAL655449 SQP589960:SQP655449 SGT589960:SGT655449 RWX589960:RWX655449 RNB589960:RNB655449 RDF589960:RDF655449 QTJ589960:QTJ655449 QJN589960:QJN655449 PZR589960:PZR655449 PPV589960:PPV655449 PFZ589960:PFZ655449 OWD589960:OWD655449 OMH589960:OMH655449 OCL589960:OCL655449 NSP589960:NSP655449 NIT589960:NIT655449 MYX589960:MYX655449 MPB589960:MPB655449 MFF589960:MFF655449 LVJ589960:LVJ655449 LLN589960:LLN655449 LBR589960:LBR655449 KRV589960:KRV655449 KHZ589960:KHZ655449 JYD589960:JYD655449 JOH589960:JOH655449 JEL589960:JEL655449 IUP589960:IUP655449 IKT589960:IKT655449 IAX589960:IAX655449 HRB589960:HRB655449 HHF589960:HHF655449 GXJ589960:GXJ655449 GNN589960:GNN655449 GDR589960:GDR655449 FTV589960:FTV655449 FJZ589960:FJZ655449 FAD589960:FAD655449 EQH589960:EQH655449 EGL589960:EGL655449 DWP589960:DWP655449 DMT589960:DMT655449 DCX589960:DCX655449 CTB589960:CTB655449 CJF589960:CJF655449 BZJ589960:BZJ655449 BPN589960:BPN655449 BFR589960:BFR655449 AVV589960:AVV655449 ALZ589960:ALZ655449 ACD589960:ACD655449 SH589960:SH655449 IL589960:IL655449 WUX524424:WUX589913 WLB524424:WLB589913 WBF524424:WBF589913 VRJ524424:VRJ589913 VHN524424:VHN589913 UXR524424:UXR589913 UNV524424:UNV589913 UDZ524424:UDZ589913 TUD524424:TUD589913 TKH524424:TKH589913 TAL524424:TAL589913 SQP524424:SQP589913 SGT524424:SGT589913 RWX524424:RWX589913 RNB524424:RNB589913 RDF524424:RDF589913 QTJ524424:QTJ589913 QJN524424:QJN589913 PZR524424:PZR589913 PPV524424:PPV589913 PFZ524424:PFZ589913 OWD524424:OWD589913 OMH524424:OMH589913 OCL524424:OCL589913 NSP524424:NSP589913 NIT524424:NIT589913 MYX524424:MYX589913 MPB524424:MPB589913 MFF524424:MFF589913 LVJ524424:LVJ589913 LLN524424:LLN589913 LBR524424:LBR589913 KRV524424:KRV589913 KHZ524424:KHZ589913 JYD524424:JYD589913 JOH524424:JOH589913 JEL524424:JEL589913 IUP524424:IUP589913 IKT524424:IKT589913 IAX524424:IAX589913 HRB524424:HRB589913 HHF524424:HHF589913 GXJ524424:GXJ589913 GNN524424:GNN589913 GDR524424:GDR589913 FTV524424:FTV589913 FJZ524424:FJZ589913 FAD524424:FAD589913 EQH524424:EQH589913 EGL524424:EGL589913 DWP524424:DWP589913 DMT524424:DMT589913 DCX524424:DCX589913 CTB524424:CTB589913 CJF524424:CJF589913 BZJ524424:BZJ589913 BPN524424:BPN589913 BFR524424:BFR589913 AVV524424:AVV589913 ALZ524424:ALZ589913 ACD524424:ACD589913 SH524424:SH589913 IL524424:IL589913 WUX458888:WUX524377 WLB458888:WLB524377 WBF458888:WBF524377 VRJ458888:VRJ524377 VHN458888:VHN524377 UXR458888:UXR524377 UNV458888:UNV524377 UDZ458888:UDZ524377 TUD458888:TUD524377 TKH458888:TKH524377 TAL458888:TAL524377 SQP458888:SQP524377 SGT458888:SGT524377 RWX458888:RWX524377 RNB458888:RNB524377 RDF458888:RDF524377 QTJ458888:QTJ524377 QJN458888:QJN524377 PZR458888:PZR524377 PPV458888:PPV524377 PFZ458888:PFZ524377 OWD458888:OWD524377 OMH458888:OMH524377 OCL458888:OCL524377 NSP458888:NSP524377 NIT458888:NIT524377 MYX458888:MYX524377 MPB458888:MPB524377 MFF458888:MFF524377 LVJ458888:LVJ524377 LLN458888:LLN524377 LBR458888:LBR524377 KRV458888:KRV524377 KHZ458888:KHZ524377 JYD458888:JYD524377 JOH458888:JOH524377 JEL458888:JEL524377 IUP458888:IUP524377 IKT458888:IKT524377 IAX458888:IAX524377 HRB458888:HRB524377 HHF458888:HHF524377 GXJ458888:GXJ524377 GNN458888:GNN524377 GDR458888:GDR524377 FTV458888:FTV524377 FJZ458888:FJZ524377 FAD458888:FAD524377 EQH458888:EQH524377 EGL458888:EGL524377 DWP458888:DWP524377 DMT458888:DMT524377 DCX458888:DCX524377 CTB458888:CTB524377 CJF458888:CJF524377 BZJ458888:BZJ524377 BPN458888:BPN524377 BFR458888:BFR524377 AVV458888:AVV524377 ALZ458888:ALZ524377 ACD458888:ACD524377 SH458888:SH524377 IL458888:IL524377 WUX393352:WUX458841 WLB393352:WLB458841 WBF393352:WBF458841 VRJ393352:VRJ458841 VHN393352:VHN458841 UXR393352:UXR458841 UNV393352:UNV458841 UDZ393352:UDZ458841 TUD393352:TUD458841 TKH393352:TKH458841 TAL393352:TAL458841 SQP393352:SQP458841 SGT393352:SGT458841 RWX393352:RWX458841 RNB393352:RNB458841 RDF393352:RDF458841 QTJ393352:QTJ458841 QJN393352:QJN458841 PZR393352:PZR458841 PPV393352:PPV458841 PFZ393352:PFZ458841 OWD393352:OWD458841 OMH393352:OMH458841 OCL393352:OCL458841 NSP393352:NSP458841 NIT393352:NIT458841 MYX393352:MYX458841 MPB393352:MPB458841 MFF393352:MFF458841 LVJ393352:LVJ458841 LLN393352:LLN458841 LBR393352:LBR458841 KRV393352:KRV458841 KHZ393352:KHZ458841 JYD393352:JYD458841 JOH393352:JOH458841 JEL393352:JEL458841 IUP393352:IUP458841 IKT393352:IKT458841 IAX393352:IAX458841 HRB393352:HRB458841 HHF393352:HHF458841 GXJ393352:GXJ458841 GNN393352:GNN458841 GDR393352:GDR458841 FTV393352:FTV458841 FJZ393352:FJZ458841 FAD393352:FAD458841 EQH393352:EQH458841 EGL393352:EGL458841 DWP393352:DWP458841 DMT393352:DMT458841 DCX393352:DCX458841 CTB393352:CTB458841 CJF393352:CJF458841 BZJ393352:BZJ458841 BPN393352:BPN458841 BFR393352:BFR458841 AVV393352:AVV458841 ALZ393352:ALZ458841 ACD393352:ACD458841 SH393352:SH458841 IL393352:IL458841 WUX327816:WUX393305 WLB327816:WLB393305 WBF327816:WBF393305 VRJ327816:VRJ393305 VHN327816:VHN393305 UXR327816:UXR393305 UNV327816:UNV393305 UDZ327816:UDZ393305 TUD327816:TUD393305 TKH327816:TKH393305 TAL327816:TAL393305 SQP327816:SQP393305 SGT327816:SGT393305 RWX327816:RWX393305 RNB327816:RNB393305 RDF327816:RDF393305 QTJ327816:QTJ393305 QJN327816:QJN393305 PZR327816:PZR393305 PPV327816:PPV393305 PFZ327816:PFZ393305 OWD327816:OWD393305 OMH327816:OMH393305 OCL327816:OCL393305 NSP327816:NSP393305 NIT327816:NIT393305 MYX327816:MYX393305 MPB327816:MPB393305 MFF327816:MFF393305 LVJ327816:LVJ393305 LLN327816:LLN393305 LBR327816:LBR393305 KRV327816:KRV393305 KHZ327816:KHZ393305 JYD327816:JYD393305 JOH327816:JOH393305 JEL327816:JEL393305 IUP327816:IUP393305 IKT327816:IKT393305 IAX327816:IAX393305 HRB327816:HRB393305 HHF327816:HHF393305 GXJ327816:GXJ393305 GNN327816:GNN393305 GDR327816:GDR393305 FTV327816:FTV393305 FJZ327816:FJZ393305 FAD327816:FAD393305 EQH327816:EQH393305 EGL327816:EGL393305 DWP327816:DWP393305 DMT327816:DMT393305 DCX327816:DCX393305 CTB327816:CTB393305 CJF327816:CJF393305 BZJ327816:BZJ393305 BPN327816:BPN393305 BFR327816:BFR393305 AVV327816:AVV393305 ALZ327816:ALZ393305 ACD327816:ACD393305 SH327816:SH393305 IL327816:IL393305 WUX262280:WUX327769 WLB262280:WLB327769 WBF262280:WBF327769 VRJ262280:VRJ327769 VHN262280:VHN327769 UXR262280:UXR327769 UNV262280:UNV327769 UDZ262280:UDZ327769 TUD262280:TUD327769 TKH262280:TKH327769 TAL262280:TAL327769 SQP262280:SQP327769 SGT262280:SGT327769 RWX262280:RWX327769 RNB262280:RNB327769 RDF262280:RDF327769 QTJ262280:QTJ327769 QJN262280:QJN327769 PZR262280:PZR327769 PPV262280:PPV327769 PFZ262280:PFZ327769 OWD262280:OWD327769 OMH262280:OMH327769 OCL262280:OCL327769 NSP262280:NSP327769 NIT262280:NIT327769 MYX262280:MYX327769 MPB262280:MPB327769 MFF262280:MFF327769 LVJ262280:LVJ327769 LLN262280:LLN327769 LBR262280:LBR327769 KRV262280:KRV327769 KHZ262280:KHZ327769 JYD262280:JYD327769 JOH262280:JOH327769 JEL262280:JEL327769 IUP262280:IUP327769 IKT262280:IKT327769 IAX262280:IAX327769 HRB262280:HRB327769 HHF262280:HHF327769 GXJ262280:GXJ327769 GNN262280:GNN327769 GDR262280:GDR327769 FTV262280:FTV327769 FJZ262280:FJZ327769 FAD262280:FAD327769 EQH262280:EQH327769 EGL262280:EGL327769 DWP262280:DWP327769 DMT262280:DMT327769 DCX262280:DCX327769 CTB262280:CTB327769 CJF262280:CJF327769 BZJ262280:BZJ327769 BPN262280:BPN327769 BFR262280:BFR327769 AVV262280:AVV327769 ALZ262280:ALZ327769 ACD262280:ACD327769 SH262280:SH327769 IL262280:IL327769 WUX196744:WUX262233 WLB196744:WLB262233 WBF196744:WBF262233 VRJ196744:VRJ262233 VHN196744:VHN262233 UXR196744:UXR262233 UNV196744:UNV262233 UDZ196744:UDZ262233 TUD196744:TUD262233 TKH196744:TKH262233 TAL196744:TAL262233 SQP196744:SQP262233 SGT196744:SGT262233 RWX196744:RWX262233 RNB196744:RNB262233 RDF196744:RDF262233 QTJ196744:QTJ262233 QJN196744:QJN262233 PZR196744:PZR262233 PPV196744:PPV262233 PFZ196744:PFZ262233 OWD196744:OWD262233 OMH196744:OMH262233 OCL196744:OCL262233 NSP196744:NSP262233 NIT196744:NIT262233 MYX196744:MYX262233 MPB196744:MPB262233 MFF196744:MFF262233 LVJ196744:LVJ262233 LLN196744:LLN262233 LBR196744:LBR262233 KRV196744:KRV262233 KHZ196744:KHZ262233 JYD196744:JYD262233 JOH196744:JOH262233 JEL196744:JEL262233 IUP196744:IUP262233 IKT196744:IKT262233 IAX196744:IAX262233 HRB196744:HRB262233 HHF196744:HHF262233 GXJ196744:GXJ262233 GNN196744:GNN262233 GDR196744:GDR262233 FTV196744:FTV262233 FJZ196744:FJZ262233 FAD196744:FAD262233 EQH196744:EQH262233 EGL196744:EGL262233 DWP196744:DWP262233 DMT196744:DMT262233 DCX196744:DCX262233 CTB196744:CTB262233 CJF196744:CJF262233 BZJ196744:BZJ262233 BPN196744:BPN262233 BFR196744:BFR262233 AVV196744:AVV262233 ALZ196744:ALZ262233 ACD196744:ACD262233 SH196744:SH262233 IL196744:IL262233 WUX131208:WUX196697 WLB131208:WLB196697 WBF131208:WBF196697 VRJ131208:VRJ196697 VHN131208:VHN196697 UXR131208:UXR196697 UNV131208:UNV196697 UDZ131208:UDZ196697 TUD131208:TUD196697 TKH131208:TKH196697 TAL131208:TAL196697 SQP131208:SQP196697 SGT131208:SGT196697 RWX131208:RWX196697 RNB131208:RNB196697 RDF131208:RDF196697 QTJ131208:QTJ196697 QJN131208:QJN196697 PZR131208:PZR196697 PPV131208:PPV196697 PFZ131208:PFZ196697 OWD131208:OWD196697 OMH131208:OMH196697 OCL131208:OCL196697 NSP131208:NSP196697 NIT131208:NIT196697 MYX131208:MYX196697 MPB131208:MPB196697 MFF131208:MFF196697 LVJ131208:LVJ196697 LLN131208:LLN196697 LBR131208:LBR196697 KRV131208:KRV196697 KHZ131208:KHZ196697 JYD131208:JYD196697 JOH131208:JOH196697 JEL131208:JEL196697 IUP131208:IUP196697 IKT131208:IKT196697 IAX131208:IAX196697 HRB131208:HRB196697 HHF131208:HHF196697 GXJ131208:GXJ196697 GNN131208:GNN196697 GDR131208:GDR196697 FTV131208:FTV196697 FJZ131208:FJZ196697 FAD131208:FAD196697 EQH131208:EQH196697 EGL131208:EGL196697 DWP131208:DWP196697 DMT131208:DMT196697 DCX131208:DCX196697 CTB131208:CTB196697 CJF131208:CJF196697 BZJ131208:BZJ196697 BPN131208:BPN196697 BFR131208:BFR196697 AVV131208:AVV196697 ALZ131208:ALZ196697 ACD131208:ACD196697 SH131208:SH196697 IL131208:IL196697 WUX65672:WUX131161 WLB65672:WLB131161 WBF65672:WBF131161 VRJ65672:VRJ131161 VHN65672:VHN131161 UXR65672:UXR131161 UNV65672:UNV131161 UDZ65672:UDZ131161 TUD65672:TUD131161 TKH65672:TKH131161 TAL65672:TAL131161 SQP65672:SQP131161 SGT65672:SGT131161 RWX65672:RWX131161 RNB65672:RNB131161 RDF65672:RDF131161 QTJ65672:QTJ131161 QJN65672:QJN131161 PZR65672:PZR131161 PPV65672:PPV131161 PFZ65672:PFZ131161 OWD65672:OWD131161 OMH65672:OMH131161 OCL65672:OCL131161 NSP65672:NSP131161 NIT65672:NIT131161 MYX65672:MYX131161 MPB65672:MPB131161 MFF65672:MFF131161 LVJ65672:LVJ131161 LLN65672:LLN131161 LBR65672:LBR131161 KRV65672:KRV131161 KHZ65672:KHZ131161 JYD65672:JYD131161 JOH65672:JOH131161 JEL65672:JEL131161 IUP65672:IUP131161 IKT65672:IKT131161 IAX65672:IAX131161 HRB65672:HRB131161 HHF65672:HHF131161 GXJ65672:GXJ131161 GNN65672:GNN131161 GDR65672:GDR131161 FTV65672:FTV131161 FJZ65672:FJZ131161 FAD65672:FAD131161 EQH65672:EQH131161 EGL65672:EGL131161 DWP65672:DWP131161 DMT65672:DMT131161 DCX65672:DCX131161 CTB65672:CTB131161 CJF65672:CJF131161 BZJ65672:BZJ131161 BPN65672:BPN131161 BFR65672:BFR131161 AVV65672:AVV131161 ALZ65672:ALZ131161 ACD65672:ACD131161 SH65672:SH131161 IL65672:IL131161 WUX136:WUX65625 WLB136:WLB65625 WBF136:WBF65625 VRJ136:VRJ65625 VHN136:VHN65625 UXR136:UXR65625 UNV136:UNV65625 UDZ136:UDZ65625 TUD136:TUD65625 TKH136:TKH65625 TAL136:TAL65625 SQP136:SQP65625 SGT136:SGT65625 RWX136:RWX65625 RNB136:RNB65625 RDF136:RDF65625 QTJ136:QTJ65625 QJN136:QJN65625 PZR136:PZR65625 PPV136:PPV65625 PFZ136:PFZ65625 OWD136:OWD65625 OMH136:OMH65625 OCL136:OCL65625 NSP136:NSP65625 NIT136:NIT65625 MYX136:MYX65625 MPB136:MPB65625 MFF136:MFF65625 LVJ136:LVJ65625 LLN136:LLN65625 LBR136:LBR65625 KRV136:KRV65625 KHZ136:KHZ65625 JYD136:JYD65625 JOH136:JOH65625 JEL136:JEL65625 IUP136:IUP65625 IKT136:IKT65625 IAX136:IAX65625 HRB136:HRB65625 HHF136:HHF65625 GXJ136:GXJ65625 GNN136:GNN65625 GDR136:GDR65625 FTV136:FTV65625 FJZ136:FJZ65625 FAD136:FAD65625 EQH136:EQH65625 EGL136:EGL65625 DWP136:DWP65625 DMT136:DMT65625 DCX136:DCX65625 CTB136:CTB65625 CJF136:CJF65625 BZJ136:BZJ65625 BPN136:BPN65625 BFR136:BFR65625 AVV136:AVV65625 ALZ136:ALZ65625 ACD136:ACD65625 SH136:SH65625 B136:B65625 B65672:B131161 B131208:B196697 B196744:B262233 B262280:B327769 B327816:B393305 B393352:B458841 B458888:B524377 B524424:B589913 B589960:B655449 B655496:B720985 B721032:B786521 B786568:B852057 B852104:B917593 B917640:B983129 B983176:B1048576"/>
    <dataValidation allowBlank="1" showInputMessage="1" showErrorMessage="1" prompt="Captura el nombre asignado o el nombre como se le identifica a la plaza (ejem. Jefe de Ingresos, Secretario Particular, Oficial Mayor, etc.)" sqref="IK136:IK65625 WUW983140:WUW983173 WLA983140:WLA983173 WBE983140:WBE983173 VRI983140:VRI983173 VHM983140:VHM983173 UXQ983140:UXQ983173 UNU983140:UNU983173 UDY983140:UDY983173 TUC983140:TUC983173 TKG983140:TKG983173 TAK983140:TAK983173 SQO983140:SQO983173 SGS983140:SGS983173 RWW983140:RWW983173 RNA983140:RNA983173 RDE983140:RDE983173 QTI983140:QTI983173 QJM983140:QJM983173 PZQ983140:PZQ983173 PPU983140:PPU983173 PFY983140:PFY983173 OWC983140:OWC983173 OMG983140:OMG983173 OCK983140:OCK983173 NSO983140:NSO983173 NIS983140:NIS983173 MYW983140:MYW983173 MPA983140:MPA983173 MFE983140:MFE983173 LVI983140:LVI983173 LLM983140:LLM983173 LBQ983140:LBQ983173 KRU983140:KRU983173 KHY983140:KHY983173 JYC983140:JYC983173 JOG983140:JOG983173 JEK983140:JEK983173 IUO983140:IUO983173 IKS983140:IKS983173 IAW983140:IAW983173 HRA983140:HRA983173 HHE983140:HHE983173 GXI983140:GXI983173 GNM983140:GNM983173 GDQ983140:GDQ983173 FTU983140:FTU983173 FJY983140:FJY983173 FAC983140:FAC983173 EQG983140:EQG983173 EGK983140:EGK983173 DWO983140:DWO983173 DMS983140:DMS983173 DCW983140:DCW983173 CTA983140:CTA983173 CJE983140:CJE983173 BZI983140:BZI983173 BPM983140:BPM983173 BFQ983140:BFQ983173 AVU983140:AVU983173 ALY983140:ALY983173 ACC983140:ACC983173 SG983140:SG983173 IK983140:IK983173 WUW917604:WUW917637 WLA917604:WLA917637 WBE917604:WBE917637 VRI917604:VRI917637 VHM917604:VHM917637 UXQ917604:UXQ917637 UNU917604:UNU917637 UDY917604:UDY917637 TUC917604:TUC917637 TKG917604:TKG917637 TAK917604:TAK917637 SQO917604:SQO917637 SGS917604:SGS917637 RWW917604:RWW917637 RNA917604:RNA917637 RDE917604:RDE917637 QTI917604:QTI917637 QJM917604:QJM917637 PZQ917604:PZQ917637 PPU917604:PPU917637 PFY917604:PFY917637 OWC917604:OWC917637 OMG917604:OMG917637 OCK917604:OCK917637 NSO917604:NSO917637 NIS917604:NIS917637 MYW917604:MYW917637 MPA917604:MPA917637 MFE917604:MFE917637 LVI917604:LVI917637 LLM917604:LLM917637 LBQ917604:LBQ917637 KRU917604:KRU917637 KHY917604:KHY917637 JYC917604:JYC917637 JOG917604:JOG917637 JEK917604:JEK917637 IUO917604:IUO917637 IKS917604:IKS917637 IAW917604:IAW917637 HRA917604:HRA917637 HHE917604:HHE917637 GXI917604:GXI917637 GNM917604:GNM917637 GDQ917604:GDQ917637 FTU917604:FTU917637 FJY917604:FJY917637 FAC917604:FAC917637 EQG917604:EQG917637 EGK917604:EGK917637 DWO917604:DWO917637 DMS917604:DMS917637 DCW917604:DCW917637 CTA917604:CTA917637 CJE917604:CJE917637 BZI917604:BZI917637 BPM917604:BPM917637 BFQ917604:BFQ917637 AVU917604:AVU917637 ALY917604:ALY917637 ACC917604:ACC917637 SG917604:SG917637 IK917604:IK917637 WUW852068:WUW852101 WLA852068:WLA852101 WBE852068:WBE852101 VRI852068:VRI852101 VHM852068:VHM852101 UXQ852068:UXQ852101 UNU852068:UNU852101 UDY852068:UDY852101 TUC852068:TUC852101 TKG852068:TKG852101 TAK852068:TAK852101 SQO852068:SQO852101 SGS852068:SGS852101 RWW852068:RWW852101 RNA852068:RNA852101 RDE852068:RDE852101 QTI852068:QTI852101 QJM852068:QJM852101 PZQ852068:PZQ852101 PPU852068:PPU852101 PFY852068:PFY852101 OWC852068:OWC852101 OMG852068:OMG852101 OCK852068:OCK852101 NSO852068:NSO852101 NIS852068:NIS852101 MYW852068:MYW852101 MPA852068:MPA852101 MFE852068:MFE852101 LVI852068:LVI852101 LLM852068:LLM852101 LBQ852068:LBQ852101 KRU852068:KRU852101 KHY852068:KHY852101 JYC852068:JYC852101 JOG852068:JOG852101 JEK852068:JEK852101 IUO852068:IUO852101 IKS852068:IKS852101 IAW852068:IAW852101 HRA852068:HRA852101 HHE852068:HHE852101 GXI852068:GXI852101 GNM852068:GNM852101 GDQ852068:GDQ852101 FTU852068:FTU852101 FJY852068:FJY852101 FAC852068:FAC852101 EQG852068:EQG852101 EGK852068:EGK852101 DWO852068:DWO852101 DMS852068:DMS852101 DCW852068:DCW852101 CTA852068:CTA852101 CJE852068:CJE852101 BZI852068:BZI852101 BPM852068:BPM852101 BFQ852068:BFQ852101 AVU852068:AVU852101 ALY852068:ALY852101 ACC852068:ACC852101 SG852068:SG852101 IK852068:IK852101 WUW786532:WUW786565 WLA786532:WLA786565 WBE786532:WBE786565 VRI786532:VRI786565 VHM786532:VHM786565 UXQ786532:UXQ786565 UNU786532:UNU786565 UDY786532:UDY786565 TUC786532:TUC786565 TKG786532:TKG786565 TAK786532:TAK786565 SQO786532:SQO786565 SGS786532:SGS786565 RWW786532:RWW786565 RNA786532:RNA786565 RDE786532:RDE786565 QTI786532:QTI786565 QJM786532:QJM786565 PZQ786532:PZQ786565 PPU786532:PPU786565 PFY786532:PFY786565 OWC786532:OWC786565 OMG786532:OMG786565 OCK786532:OCK786565 NSO786532:NSO786565 NIS786532:NIS786565 MYW786532:MYW786565 MPA786532:MPA786565 MFE786532:MFE786565 LVI786532:LVI786565 LLM786532:LLM786565 LBQ786532:LBQ786565 KRU786532:KRU786565 KHY786532:KHY786565 JYC786532:JYC786565 JOG786532:JOG786565 JEK786532:JEK786565 IUO786532:IUO786565 IKS786532:IKS786565 IAW786532:IAW786565 HRA786532:HRA786565 HHE786532:HHE786565 GXI786532:GXI786565 GNM786532:GNM786565 GDQ786532:GDQ786565 FTU786532:FTU786565 FJY786532:FJY786565 FAC786532:FAC786565 EQG786532:EQG786565 EGK786532:EGK786565 DWO786532:DWO786565 DMS786532:DMS786565 DCW786532:DCW786565 CTA786532:CTA786565 CJE786532:CJE786565 BZI786532:BZI786565 BPM786532:BPM786565 BFQ786532:BFQ786565 AVU786532:AVU786565 ALY786532:ALY786565 ACC786532:ACC786565 SG786532:SG786565 IK786532:IK786565 WUW720996:WUW721029 WLA720996:WLA721029 WBE720996:WBE721029 VRI720996:VRI721029 VHM720996:VHM721029 UXQ720996:UXQ721029 UNU720996:UNU721029 UDY720996:UDY721029 TUC720996:TUC721029 TKG720996:TKG721029 TAK720996:TAK721029 SQO720996:SQO721029 SGS720996:SGS721029 RWW720996:RWW721029 RNA720996:RNA721029 RDE720996:RDE721029 QTI720996:QTI721029 QJM720996:QJM721029 PZQ720996:PZQ721029 PPU720996:PPU721029 PFY720996:PFY721029 OWC720996:OWC721029 OMG720996:OMG721029 OCK720996:OCK721029 NSO720996:NSO721029 NIS720996:NIS721029 MYW720996:MYW721029 MPA720996:MPA721029 MFE720996:MFE721029 LVI720996:LVI721029 LLM720996:LLM721029 LBQ720996:LBQ721029 KRU720996:KRU721029 KHY720996:KHY721029 JYC720996:JYC721029 JOG720996:JOG721029 JEK720996:JEK721029 IUO720996:IUO721029 IKS720996:IKS721029 IAW720996:IAW721029 HRA720996:HRA721029 HHE720996:HHE721029 GXI720996:GXI721029 GNM720996:GNM721029 GDQ720996:GDQ721029 FTU720996:FTU721029 FJY720996:FJY721029 FAC720996:FAC721029 EQG720996:EQG721029 EGK720996:EGK721029 DWO720996:DWO721029 DMS720996:DMS721029 DCW720996:DCW721029 CTA720996:CTA721029 CJE720996:CJE721029 BZI720996:BZI721029 BPM720996:BPM721029 BFQ720996:BFQ721029 AVU720996:AVU721029 ALY720996:ALY721029 ACC720996:ACC721029 SG720996:SG721029 IK720996:IK721029 WUW655460:WUW655493 WLA655460:WLA655493 WBE655460:WBE655493 VRI655460:VRI655493 VHM655460:VHM655493 UXQ655460:UXQ655493 UNU655460:UNU655493 UDY655460:UDY655493 TUC655460:TUC655493 TKG655460:TKG655493 TAK655460:TAK655493 SQO655460:SQO655493 SGS655460:SGS655493 RWW655460:RWW655493 RNA655460:RNA655493 RDE655460:RDE655493 QTI655460:QTI655493 QJM655460:QJM655493 PZQ655460:PZQ655493 PPU655460:PPU655493 PFY655460:PFY655493 OWC655460:OWC655493 OMG655460:OMG655493 OCK655460:OCK655493 NSO655460:NSO655493 NIS655460:NIS655493 MYW655460:MYW655493 MPA655460:MPA655493 MFE655460:MFE655493 LVI655460:LVI655493 LLM655460:LLM655493 LBQ655460:LBQ655493 KRU655460:KRU655493 KHY655460:KHY655493 JYC655460:JYC655493 JOG655460:JOG655493 JEK655460:JEK655493 IUO655460:IUO655493 IKS655460:IKS655493 IAW655460:IAW655493 HRA655460:HRA655493 HHE655460:HHE655493 GXI655460:GXI655493 GNM655460:GNM655493 GDQ655460:GDQ655493 FTU655460:FTU655493 FJY655460:FJY655493 FAC655460:FAC655493 EQG655460:EQG655493 EGK655460:EGK655493 DWO655460:DWO655493 DMS655460:DMS655493 DCW655460:DCW655493 CTA655460:CTA655493 CJE655460:CJE655493 BZI655460:BZI655493 BPM655460:BPM655493 BFQ655460:BFQ655493 AVU655460:AVU655493 ALY655460:ALY655493 ACC655460:ACC655493 SG655460:SG655493 IK655460:IK655493 WUW589924:WUW589957 WLA589924:WLA589957 WBE589924:WBE589957 VRI589924:VRI589957 VHM589924:VHM589957 UXQ589924:UXQ589957 UNU589924:UNU589957 UDY589924:UDY589957 TUC589924:TUC589957 TKG589924:TKG589957 TAK589924:TAK589957 SQO589924:SQO589957 SGS589924:SGS589957 RWW589924:RWW589957 RNA589924:RNA589957 RDE589924:RDE589957 QTI589924:QTI589957 QJM589924:QJM589957 PZQ589924:PZQ589957 PPU589924:PPU589957 PFY589924:PFY589957 OWC589924:OWC589957 OMG589924:OMG589957 OCK589924:OCK589957 NSO589924:NSO589957 NIS589924:NIS589957 MYW589924:MYW589957 MPA589924:MPA589957 MFE589924:MFE589957 LVI589924:LVI589957 LLM589924:LLM589957 LBQ589924:LBQ589957 KRU589924:KRU589957 KHY589924:KHY589957 JYC589924:JYC589957 JOG589924:JOG589957 JEK589924:JEK589957 IUO589924:IUO589957 IKS589924:IKS589957 IAW589924:IAW589957 HRA589924:HRA589957 HHE589924:HHE589957 GXI589924:GXI589957 GNM589924:GNM589957 GDQ589924:GDQ589957 FTU589924:FTU589957 FJY589924:FJY589957 FAC589924:FAC589957 EQG589924:EQG589957 EGK589924:EGK589957 DWO589924:DWO589957 DMS589924:DMS589957 DCW589924:DCW589957 CTA589924:CTA589957 CJE589924:CJE589957 BZI589924:BZI589957 BPM589924:BPM589957 BFQ589924:BFQ589957 AVU589924:AVU589957 ALY589924:ALY589957 ACC589924:ACC589957 SG589924:SG589957 IK589924:IK589957 WUW524388:WUW524421 WLA524388:WLA524421 WBE524388:WBE524421 VRI524388:VRI524421 VHM524388:VHM524421 UXQ524388:UXQ524421 UNU524388:UNU524421 UDY524388:UDY524421 TUC524388:TUC524421 TKG524388:TKG524421 TAK524388:TAK524421 SQO524388:SQO524421 SGS524388:SGS524421 RWW524388:RWW524421 RNA524388:RNA524421 RDE524388:RDE524421 QTI524388:QTI524421 QJM524388:QJM524421 PZQ524388:PZQ524421 PPU524388:PPU524421 PFY524388:PFY524421 OWC524388:OWC524421 OMG524388:OMG524421 OCK524388:OCK524421 NSO524388:NSO524421 NIS524388:NIS524421 MYW524388:MYW524421 MPA524388:MPA524421 MFE524388:MFE524421 LVI524388:LVI524421 LLM524388:LLM524421 LBQ524388:LBQ524421 KRU524388:KRU524421 KHY524388:KHY524421 JYC524388:JYC524421 JOG524388:JOG524421 JEK524388:JEK524421 IUO524388:IUO524421 IKS524388:IKS524421 IAW524388:IAW524421 HRA524388:HRA524421 HHE524388:HHE524421 GXI524388:GXI524421 GNM524388:GNM524421 GDQ524388:GDQ524421 FTU524388:FTU524421 FJY524388:FJY524421 FAC524388:FAC524421 EQG524388:EQG524421 EGK524388:EGK524421 DWO524388:DWO524421 DMS524388:DMS524421 DCW524388:DCW524421 CTA524388:CTA524421 CJE524388:CJE524421 BZI524388:BZI524421 BPM524388:BPM524421 BFQ524388:BFQ524421 AVU524388:AVU524421 ALY524388:ALY524421 ACC524388:ACC524421 SG524388:SG524421 IK524388:IK524421 WUW458852:WUW458885 WLA458852:WLA458885 WBE458852:WBE458885 VRI458852:VRI458885 VHM458852:VHM458885 UXQ458852:UXQ458885 UNU458852:UNU458885 UDY458852:UDY458885 TUC458852:TUC458885 TKG458852:TKG458885 TAK458852:TAK458885 SQO458852:SQO458885 SGS458852:SGS458885 RWW458852:RWW458885 RNA458852:RNA458885 RDE458852:RDE458885 QTI458852:QTI458885 QJM458852:QJM458885 PZQ458852:PZQ458885 PPU458852:PPU458885 PFY458852:PFY458885 OWC458852:OWC458885 OMG458852:OMG458885 OCK458852:OCK458885 NSO458852:NSO458885 NIS458852:NIS458885 MYW458852:MYW458885 MPA458852:MPA458885 MFE458852:MFE458885 LVI458852:LVI458885 LLM458852:LLM458885 LBQ458852:LBQ458885 KRU458852:KRU458885 KHY458852:KHY458885 JYC458852:JYC458885 JOG458852:JOG458885 JEK458852:JEK458885 IUO458852:IUO458885 IKS458852:IKS458885 IAW458852:IAW458885 HRA458852:HRA458885 HHE458852:HHE458885 GXI458852:GXI458885 GNM458852:GNM458885 GDQ458852:GDQ458885 FTU458852:FTU458885 FJY458852:FJY458885 FAC458852:FAC458885 EQG458852:EQG458885 EGK458852:EGK458885 DWO458852:DWO458885 DMS458852:DMS458885 DCW458852:DCW458885 CTA458852:CTA458885 CJE458852:CJE458885 BZI458852:BZI458885 BPM458852:BPM458885 BFQ458852:BFQ458885 AVU458852:AVU458885 ALY458852:ALY458885 ACC458852:ACC458885 SG458852:SG458885 IK458852:IK458885 WUW393316:WUW393349 WLA393316:WLA393349 WBE393316:WBE393349 VRI393316:VRI393349 VHM393316:VHM393349 UXQ393316:UXQ393349 UNU393316:UNU393349 UDY393316:UDY393349 TUC393316:TUC393349 TKG393316:TKG393349 TAK393316:TAK393349 SQO393316:SQO393349 SGS393316:SGS393349 RWW393316:RWW393349 RNA393316:RNA393349 RDE393316:RDE393349 QTI393316:QTI393349 QJM393316:QJM393349 PZQ393316:PZQ393349 PPU393316:PPU393349 PFY393316:PFY393349 OWC393316:OWC393349 OMG393316:OMG393349 OCK393316:OCK393349 NSO393316:NSO393349 NIS393316:NIS393349 MYW393316:MYW393349 MPA393316:MPA393349 MFE393316:MFE393349 LVI393316:LVI393349 LLM393316:LLM393349 LBQ393316:LBQ393349 KRU393316:KRU393349 KHY393316:KHY393349 JYC393316:JYC393349 JOG393316:JOG393349 JEK393316:JEK393349 IUO393316:IUO393349 IKS393316:IKS393349 IAW393316:IAW393349 HRA393316:HRA393349 HHE393316:HHE393349 GXI393316:GXI393349 GNM393316:GNM393349 GDQ393316:GDQ393349 FTU393316:FTU393349 FJY393316:FJY393349 FAC393316:FAC393349 EQG393316:EQG393349 EGK393316:EGK393349 DWO393316:DWO393349 DMS393316:DMS393349 DCW393316:DCW393349 CTA393316:CTA393349 CJE393316:CJE393349 BZI393316:BZI393349 BPM393316:BPM393349 BFQ393316:BFQ393349 AVU393316:AVU393349 ALY393316:ALY393349 ACC393316:ACC393349 SG393316:SG393349 IK393316:IK393349 WUW327780:WUW327813 WLA327780:WLA327813 WBE327780:WBE327813 VRI327780:VRI327813 VHM327780:VHM327813 UXQ327780:UXQ327813 UNU327780:UNU327813 UDY327780:UDY327813 TUC327780:TUC327813 TKG327780:TKG327813 TAK327780:TAK327813 SQO327780:SQO327813 SGS327780:SGS327813 RWW327780:RWW327813 RNA327780:RNA327813 RDE327780:RDE327813 QTI327780:QTI327813 QJM327780:QJM327813 PZQ327780:PZQ327813 PPU327780:PPU327813 PFY327780:PFY327813 OWC327780:OWC327813 OMG327780:OMG327813 OCK327780:OCK327813 NSO327780:NSO327813 NIS327780:NIS327813 MYW327780:MYW327813 MPA327780:MPA327813 MFE327780:MFE327813 LVI327780:LVI327813 LLM327780:LLM327813 LBQ327780:LBQ327813 KRU327780:KRU327813 KHY327780:KHY327813 JYC327780:JYC327813 JOG327780:JOG327813 JEK327780:JEK327813 IUO327780:IUO327813 IKS327780:IKS327813 IAW327780:IAW327813 HRA327780:HRA327813 HHE327780:HHE327813 GXI327780:GXI327813 GNM327780:GNM327813 GDQ327780:GDQ327813 FTU327780:FTU327813 FJY327780:FJY327813 FAC327780:FAC327813 EQG327780:EQG327813 EGK327780:EGK327813 DWO327780:DWO327813 DMS327780:DMS327813 DCW327780:DCW327813 CTA327780:CTA327813 CJE327780:CJE327813 BZI327780:BZI327813 BPM327780:BPM327813 BFQ327780:BFQ327813 AVU327780:AVU327813 ALY327780:ALY327813 ACC327780:ACC327813 SG327780:SG327813 IK327780:IK327813 WUW262244:WUW262277 WLA262244:WLA262277 WBE262244:WBE262277 VRI262244:VRI262277 VHM262244:VHM262277 UXQ262244:UXQ262277 UNU262244:UNU262277 UDY262244:UDY262277 TUC262244:TUC262277 TKG262244:TKG262277 TAK262244:TAK262277 SQO262244:SQO262277 SGS262244:SGS262277 RWW262244:RWW262277 RNA262244:RNA262277 RDE262244:RDE262277 QTI262244:QTI262277 QJM262244:QJM262277 PZQ262244:PZQ262277 PPU262244:PPU262277 PFY262244:PFY262277 OWC262244:OWC262277 OMG262244:OMG262277 OCK262244:OCK262277 NSO262244:NSO262277 NIS262244:NIS262277 MYW262244:MYW262277 MPA262244:MPA262277 MFE262244:MFE262277 LVI262244:LVI262277 LLM262244:LLM262277 LBQ262244:LBQ262277 KRU262244:KRU262277 KHY262244:KHY262277 JYC262244:JYC262277 JOG262244:JOG262277 JEK262244:JEK262277 IUO262244:IUO262277 IKS262244:IKS262277 IAW262244:IAW262277 HRA262244:HRA262277 HHE262244:HHE262277 GXI262244:GXI262277 GNM262244:GNM262277 GDQ262244:GDQ262277 FTU262244:FTU262277 FJY262244:FJY262277 FAC262244:FAC262277 EQG262244:EQG262277 EGK262244:EGK262277 DWO262244:DWO262277 DMS262244:DMS262277 DCW262244:DCW262277 CTA262244:CTA262277 CJE262244:CJE262277 BZI262244:BZI262277 BPM262244:BPM262277 BFQ262244:BFQ262277 AVU262244:AVU262277 ALY262244:ALY262277 ACC262244:ACC262277 SG262244:SG262277 IK262244:IK262277 WUW196708:WUW196741 WLA196708:WLA196741 WBE196708:WBE196741 VRI196708:VRI196741 VHM196708:VHM196741 UXQ196708:UXQ196741 UNU196708:UNU196741 UDY196708:UDY196741 TUC196708:TUC196741 TKG196708:TKG196741 TAK196708:TAK196741 SQO196708:SQO196741 SGS196708:SGS196741 RWW196708:RWW196741 RNA196708:RNA196741 RDE196708:RDE196741 QTI196708:QTI196741 QJM196708:QJM196741 PZQ196708:PZQ196741 PPU196708:PPU196741 PFY196708:PFY196741 OWC196708:OWC196741 OMG196708:OMG196741 OCK196708:OCK196741 NSO196708:NSO196741 NIS196708:NIS196741 MYW196708:MYW196741 MPA196708:MPA196741 MFE196708:MFE196741 LVI196708:LVI196741 LLM196708:LLM196741 LBQ196708:LBQ196741 KRU196708:KRU196741 KHY196708:KHY196741 JYC196708:JYC196741 JOG196708:JOG196741 JEK196708:JEK196741 IUO196708:IUO196741 IKS196708:IKS196741 IAW196708:IAW196741 HRA196708:HRA196741 HHE196708:HHE196741 GXI196708:GXI196741 GNM196708:GNM196741 GDQ196708:GDQ196741 FTU196708:FTU196741 FJY196708:FJY196741 FAC196708:FAC196741 EQG196708:EQG196741 EGK196708:EGK196741 DWO196708:DWO196741 DMS196708:DMS196741 DCW196708:DCW196741 CTA196708:CTA196741 CJE196708:CJE196741 BZI196708:BZI196741 BPM196708:BPM196741 BFQ196708:BFQ196741 AVU196708:AVU196741 ALY196708:ALY196741 ACC196708:ACC196741 SG196708:SG196741 IK196708:IK196741 WUW131172:WUW131205 WLA131172:WLA131205 WBE131172:WBE131205 VRI131172:VRI131205 VHM131172:VHM131205 UXQ131172:UXQ131205 UNU131172:UNU131205 UDY131172:UDY131205 TUC131172:TUC131205 TKG131172:TKG131205 TAK131172:TAK131205 SQO131172:SQO131205 SGS131172:SGS131205 RWW131172:RWW131205 RNA131172:RNA131205 RDE131172:RDE131205 QTI131172:QTI131205 QJM131172:QJM131205 PZQ131172:PZQ131205 PPU131172:PPU131205 PFY131172:PFY131205 OWC131172:OWC131205 OMG131172:OMG131205 OCK131172:OCK131205 NSO131172:NSO131205 NIS131172:NIS131205 MYW131172:MYW131205 MPA131172:MPA131205 MFE131172:MFE131205 LVI131172:LVI131205 LLM131172:LLM131205 LBQ131172:LBQ131205 KRU131172:KRU131205 KHY131172:KHY131205 JYC131172:JYC131205 JOG131172:JOG131205 JEK131172:JEK131205 IUO131172:IUO131205 IKS131172:IKS131205 IAW131172:IAW131205 HRA131172:HRA131205 HHE131172:HHE131205 GXI131172:GXI131205 GNM131172:GNM131205 GDQ131172:GDQ131205 FTU131172:FTU131205 FJY131172:FJY131205 FAC131172:FAC131205 EQG131172:EQG131205 EGK131172:EGK131205 DWO131172:DWO131205 DMS131172:DMS131205 DCW131172:DCW131205 CTA131172:CTA131205 CJE131172:CJE131205 BZI131172:BZI131205 BPM131172:BPM131205 BFQ131172:BFQ131205 AVU131172:AVU131205 ALY131172:ALY131205 ACC131172:ACC131205 SG131172:SG131205 IK131172:IK131205 WUW65636:WUW65669 WLA65636:WLA65669 WBE65636:WBE65669 VRI65636:VRI65669 VHM65636:VHM65669 UXQ65636:UXQ65669 UNU65636:UNU65669 UDY65636:UDY65669 TUC65636:TUC65669 TKG65636:TKG65669 TAK65636:TAK65669 SQO65636:SQO65669 SGS65636:SGS65669 RWW65636:RWW65669 RNA65636:RNA65669 RDE65636:RDE65669 QTI65636:QTI65669 QJM65636:QJM65669 PZQ65636:PZQ65669 PPU65636:PPU65669 PFY65636:PFY65669 OWC65636:OWC65669 OMG65636:OMG65669 OCK65636:OCK65669 NSO65636:NSO65669 NIS65636:NIS65669 MYW65636:MYW65669 MPA65636:MPA65669 MFE65636:MFE65669 LVI65636:LVI65669 LLM65636:LLM65669 LBQ65636:LBQ65669 KRU65636:KRU65669 KHY65636:KHY65669 JYC65636:JYC65669 JOG65636:JOG65669 JEK65636:JEK65669 IUO65636:IUO65669 IKS65636:IKS65669 IAW65636:IAW65669 HRA65636:HRA65669 HHE65636:HHE65669 GXI65636:GXI65669 GNM65636:GNM65669 GDQ65636:GDQ65669 FTU65636:FTU65669 FJY65636:FJY65669 FAC65636:FAC65669 EQG65636:EQG65669 EGK65636:EGK65669 DWO65636:DWO65669 DMS65636:DMS65669 DCW65636:DCW65669 CTA65636:CTA65669 CJE65636:CJE65669 BZI65636:BZI65669 BPM65636:BPM65669 BFQ65636:BFQ65669 AVU65636:AVU65669 ALY65636:ALY65669 ACC65636:ACC65669 SG65636:SG65669 IK65636:IK65669 WUW983176:WUW1048576 WLA983176:WLA1048576 WBE983176:WBE1048576 VRI983176:VRI1048576 VHM983176:VHM1048576 UXQ983176:UXQ1048576 UNU983176:UNU1048576 UDY983176:UDY1048576 TUC983176:TUC1048576 TKG983176:TKG1048576 TAK983176:TAK1048576 SQO983176:SQO1048576 SGS983176:SGS1048576 RWW983176:RWW1048576 RNA983176:RNA1048576 RDE983176:RDE1048576 QTI983176:QTI1048576 QJM983176:QJM1048576 PZQ983176:PZQ1048576 PPU983176:PPU1048576 PFY983176:PFY1048576 OWC983176:OWC1048576 OMG983176:OMG1048576 OCK983176:OCK1048576 NSO983176:NSO1048576 NIS983176:NIS1048576 MYW983176:MYW1048576 MPA983176:MPA1048576 MFE983176:MFE1048576 LVI983176:LVI1048576 LLM983176:LLM1048576 LBQ983176:LBQ1048576 KRU983176:KRU1048576 KHY983176:KHY1048576 JYC983176:JYC1048576 JOG983176:JOG1048576 JEK983176:JEK1048576 IUO983176:IUO1048576 IKS983176:IKS1048576 IAW983176:IAW1048576 HRA983176:HRA1048576 HHE983176:HHE1048576 GXI983176:GXI1048576 GNM983176:GNM1048576 GDQ983176:GDQ1048576 FTU983176:FTU1048576 FJY983176:FJY1048576 FAC983176:FAC1048576 EQG983176:EQG1048576 EGK983176:EGK1048576 DWO983176:DWO1048576 DMS983176:DMS1048576 DCW983176:DCW1048576 CTA983176:CTA1048576 CJE983176:CJE1048576 BZI983176:BZI1048576 BPM983176:BPM1048576 BFQ983176:BFQ1048576 AVU983176:AVU1048576 ALY983176:ALY1048576 ACC983176:ACC1048576 SG983176:SG1048576 IK983176:IK1048576 WUW917640:WUW983129 WLA917640:WLA983129 WBE917640:WBE983129 VRI917640:VRI983129 VHM917640:VHM983129 UXQ917640:UXQ983129 UNU917640:UNU983129 UDY917640:UDY983129 TUC917640:TUC983129 TKG917640:TKG983129 TAK917640:TAK983129 SQO917640:SQO983129 SGS917640:SGS983129 RWW917640:RWW983129 RNA917640:RNA983129 RDE917640:RDE983129 QTI917640:QTI983129 QJM917640:QJM983129 PZQ917640:PZQ983129 PPU917640:PPU983129 PFY917640:PFY983129 OWC917640:OWC983129 OMG917640:OMG983129 OCK917640:OCK983129 NSO917640:NSO983129 NIS917640:NIS983129 MYW917640:MYW983129 MPA917640:MPA983129 MFE917640:MFE983129 LVI917640:LVI983129 LLM917640:LLM983129 LBQ917640:LBQ983129 KRU917640:KRU983129 KHY917640:KHY983129 JYC917640:JYC983129 JOG917640:JOG983129 JEK917640:JEK983129 IUO917640:IUO983129 IKS917640:IKS983129 IAW917640:IAW983129 HRA917640:HRA983129 HHE917640:HHE983129 GXI917640:GXI983129 GNM917640:GNM983129 GDQ917640:GDQ983129 FTU917640:FTU983129 FJY917640:FJY983129 FAC917640:FAC983129 EQG917640:EQG983129 EGK917640:EGK983129 DWO917640:DWO983129 DMS917640:DMS983129 DCW917640:DCW983129 CTA917640:CTA983129 CJE917640:CJE983129 BZI917640:BZI983129 BPM917640:BPM983129 BFQ917640:BFQ983129 AVU917640:AVU983129 ALY917640:ALY983129 ACC917640:ACC983129 SG917640:SG983129 IK917640:IK983129 WUW852104:WUW917593 WLA852104:WLA917593 WBE852104:WBE917593 VRI852104:VRI917593 VHM852104:VHM917593 UXQ852104:UXQ917593 UNU852104:UNU917593 UDY852104:UDY917593 TUC852104:TUC917593 TKG852104:TKG917593 TAK852104:TAK917593 SQO852104:SQO917593 SGS852104:SGS917593 RWW852104:RWW917593 RNA852104:RNA917593 RDE852104:RDE917593 QTI852104:QTI917593 QJM852104:QJM917593 PZQ852104:PZQ917593 PPU852104:PPU917593 PFY852104:PFY917593 OWC852104:OWC917593 OMG852104:OMG917593 OCK852104:OCK917593 NSO852104:NSO917593 NIS852104:NIS917593 MYW852104:MYW917593 MPA852104:MPA917593 MFE852104:MFE917593 LVI852104:LVI917593 LLM852104:LLM917593 LBQ852104:LBQ917593 KRU852104:KRU917593 KHY852104:KHY917593 JYC852104:JYC917593 JOG852104:JOG917593 JEK852104:JEK917593 IUO852104:IUO917593 IKS852104:IKS917593 IAW852104:IAW917593 HRA852104:HRA917593 HHE852104:HHE917593 GXI852104:GXI917593 GNM852104:GNM917593 GDQ852104:GDQ917593 FTU852104:FTU917593 FJY852104:FJY917593 FAC852104:FAC917593 EQG852104:EQG917593 EGK852104:EGK917593 DWO852104:DWO917593 DMS852104:DMS917593 DCW852104:DCW917593 CTA852104:CTA917593 CJE852104:CJE917593 BZI852104:BZI917593 BPM852104:BPM917593 BFQ852104:BFQ917593 AVU852104:AVU917593 ALY852104:ALY917593 ACC852104:ACC917593 SG852104:SG917593 IK852104:IK917593 WUW786568:WUW852057 WLA786568:WLA852057 WBE786568:WBE852057 VRI786568:VRI852057 VHM786568:VHM852057 UXQ786568:UXQ852057 UNU786568:UNU852057 UDY786568:UDY852057 TUC786568:TUC852057 TKG786568:TKG852057 TAK786568:TAK852057 SQO786568:SQO852057 SGS786568:SGS852057 RWW786568:RWW852057 RNA786568:RNA852057 RDE786568:RDE852057 QTI786568:QTI852057 QJM786568:QJM852057 PZQ786568:PZQ852057 PPU786568:PPU852057 PFY786568:PFY852057 OWC786568:OWC852057 OMG786568:OMG852057 OCK786568:OCK852057 NSO786568:NSO852057 NIS786568:NIS852057 MYW786568:MYW852057 MPA786568:MPA852057 MFE786568:MFE852057 LVI786568:LVI852057 LLM786568:LLM852057 LBQ786568:LBQ852057 KRU786568:KRU852057 KHY786568:KHY852057 JYC786568:JYC852057 JOG786568:JOG852057 JEK786568:JEK852057 IUO786568:IUO852057 IKS786568:IKS852057 IAW786568:IAW852057 HRA786568:HRA852057 HHE786568:HHE852057 GXI786568:GXI852057 GNM786568:GNM852057 GDQ786568:GDQ852057 FTU786568:FTU852057 FJY786568:FJY852057 FAC786568:FAC852057 EQG786568:EQG852057 EGK786568:EGK852057 DWO786568:DWO852057 DMS786568:DMS852057 DCW786568:DCW852057 CTA786568:CTA852057 CJE786568:CJE852057 BZI786568:BZI852057 BPM786568:BPM852057 BFQ786568:BFQ852057 AVU786568:AVU852057 ALY786568:ALY852057 ACC786568:ACC852057 SG786568:SG852057 IK786568:IK852057 WUW721032:WUW786521 WLA721032:WLA786521 WBE721032:WBE786521 VRI721032:VRI786521 VHM721032:VHM786521 UXQ721032:UXQ786521 UNU721032:UNU786521 UDY721032:UDY786521 TUC721032:TUC786521 TKG721032:TKG786521 TAK721032:TAK786521 SQO721032:SQO786521 SGS721032:SGS786521 RWW721032:RWW786521 RNA721032:RNA786521 RDE721032:RDE786521 QTI721032:QTI786521 QJM721032:QJM786521 PZQ721032:PZQ786521 PPU721032:PPU786521 PFY721032:PFY786521 OWC721032:OWC786521 OMG721032:OMG786521 OCK721032:OCK786521 NSO721032:NSO786521 NIS721032:NIS786521 MYW721032:MYW786521 MPA721032:MPA786521 MFE721032:MFE786521 LVI721032:LVI786521 LLM721032:LLM786521 LBQ721032:LBQ786521 KRU721032:KRU786521 KHY721032:KHY786521 JYC721032:JYC786521 JOG721032:JOG786521 JEK721032:JEK786521 IUO721032:IUO786521 IKS721032:IKS786521 IAW721032:IAW786521 HRA721032:HRA786521 HHE721032:HHE786521 GXI721032:GXI786521 GNM721032:GNM786521 GDQ721032:GDQ786521 FTU721032:FTU786521 FJY721032:FJY786521 FAC721032:FAC786521 EQG721032:EQG786521 EGK721032:EGK786521 DWO721032:DWO786521 DMS721032:DMS786521 DCW721032:DCW786521 CTA721032:CTA786521 CJE721032:CJE786521 BZI721032:BZI786521 BPM721032:BPM786521 BFQ721032:BFQ786521 AVU721032:AVU786521 ALY721032:ALY786521 ACC721032:ACC786521 SG721032:SG786521 IK721032:IK786521 WUW655496:WUW720985 WLA655496:WLA720985 WBE655496:WBE720985 VRI655496:VRI720985 VHM655496:VHM720985 UXQ655496:UXQ720985 UNU655496:UNU720985 UDY655496:UDY720985 TUC655496:TUC720985 TKG655496:TKG720985 TAK655496:TAK720985 SQO655496:SQO720985 SGS655496:SGS720985 RWW655496:RWW720985 RNA655496:RNA720985 RDE655496:RDE720985 QTI655496:QTI720985 QJM655496:QJM720985 PZQ655496:PZQ720985 PPU655496:PPU720985 PFY655496:PFY720985 OWC655496:OWC720985 OMG655496:OMG720985 OCK655496:OCK720985 NSO655496:NSO720985 NIS655496:NIS720985 MYW655496:MYW720985 MPA655496:MPA720985 MFE655496:MFE720985 LVI655496:LVI720985 LLM655496:LLM720985 LBQ655496:LBQ720985 KRU655496:KRU720985 KHY655496:KHY720985 JYC655496:JYC720985 JOG655496:JOG720985 JEK655496:JEK720985 IUO655496:IUO720985 IKS655496:IKS720985 IAW655496:IAW720985 HRA655496:HRA720985 HHE655496:HHE720985 GXI655496:GXI720985 GNM655496:GNM720985 GDQ655496:GDQ720985 FTU655496:FTU720985 FJY655496:FJY720985 FAC655496:FAC720985 EQG655496:EQG720985 EGK655496:EGK720985 DWO655496:DWO720985 DMS655496:DMS720985 DCW655496:DCW720985 CTA655496:CTA720985 CJE655496:CJE720985 BZI655496:BZI720985 BPM655496:BPM720985 BFQ655496:BFQ720985 AVU655496:AVU720985 ALY655496:ALY720985 ACC655496:ACC720985 SG655496:SG720985 IK655496:IK720985 WUW589960:WUW655449 WLA589960:WLA655449 WBE589960:WBE655449 VRI589960:VRI655449 VHM589960:VHM655449 UXQ589960:UXQ655449 UNU589960:UNU655449 UDY589960:UDY655449 TUC589960:TUC655449 TKG589960:TKG655449 TAK589960:TAK655449 SQO589960:SQO655449 SGS589960:SGS655449 RWW589960:RWW655449 RNA589960:RNA655449 RDE589960:RDE655449 QTI589960:QTI655449 QJM589960:QJM655449 PZQ589960:PZQ655449 PPU589960:PPU655449 PFY589960:PFY655449 OWC589960:OWC655449 OMG589960:OMG655449 OCK589960:OCK655449 NSO589960:NSO655449 NIS589960:NIS655449 MYW589960:MYW655449 MPA589960:MPA655449 MFE589960:MFE655449 LVI589960:LVI655449 LLM589960:LLM655449 LBQ589960:LBQ655449 KRU589960:KRU655449 KHY589960:KHY655449 JYC589960:JYC655449 JOG589960:JOG655449 JEK589960:JEK655449 IUO589960:IUO655449 IKS589960:IKS655449 IAW589960:IAW655449 HRA589960:HRA655449 HHE589960:HHE655449 GXI589960:GXI655449 GNM589960:GNM655449 GDQ589960:GDQ655449 FTU589960:FTU655449 FJY589960:FJY655449 FAC589960:FAC655449 EQG589960:EQG655449 EGK589960:EGK655449 DWO589960:DWO655449 DMS589960:DMS655449 DCW589960:DCW655449 CTA589960:CTA655449 CJE589960:CJE655449 BZI589960:BZI655449 BPM589960:BPM655449 BFQ589960:BFQ655449 AVU589960:AVU655449 ALY589960:ALY655449 ACC589960:ACC655449 SG589960:SG655449 IK589960:IK655449 WUW524424:WUW589913 WLA524424:WLA589913 WBE524424:WBE589913 VRI524424:VRI589913 VHM524424:VHM589913 UXQ524424:UXQ589913 UNU524424:UNU589913 UDY524424:UDY589913 TUC524424:TUC589913 TKG524424:TKG589913 TAK524424:TAK589913 SQO524424:SQO589913 SGS524424:SGS589913 RWW524424:RWW589913 RNA524424:RNA589913 RDE524424:RDE589913 QTI524424:QTI589913 QJM524424:QJM589913 PZQ524424:PZQ589913 PPU524424:PPU589913 PFY524424:PFY589913 OWC524424:OWC589913 OMG524424:OMG589913 OCK524424:OCK589913 NSO524424:NSO589913 NIS524424:NIS589913 MYW524424:MYW589913 MPA524424:MPA589913 MFE524424:MFE589913 LVI524424:LVI589913 LLM524424:LLM589913 LBQ524424:LBQ589913 KRU524424:KRU589913 KHY524424:KHY589913 JYC524424:JYC589913 JOG524424:JOG589913 JEK524424:JEK589913 IUO524424:IUO589913 IKS524424:IKS589913 IAW524424:IAW589913 HRA524424:HRA589913 HHE524424:HHE589913 GXI524424:GXI589913 GNM524424:GNM589913 GDQ524424:GDQ589913 FTU524424:FTU589913 FJY524424:FJY589913 FAC524424:FAC589913 EQG524424:EQG589913 EGK524424:EGK589913 DWO524424:DWO589913 DMS524424:DMS589913 DCW524424:DCW589913 CTA524424:CTA589913 CJE524424:CJE589913 BZI524424:BZI589913 BPM524424:BPM589913 BFQ524424:BFQ589913 AVU524424:AVU589913 ALY524424:ALY589913 ACC524424:ACC589913 SG524424:SG589913 IK524424:IK589913 WUW458888:WUW524377 WLA458888:WLA524377 WBE458888:WBE524377 VRI458888:VRI524377 VHM458888:VHM524377 UXQ458888:UXQ524377 UNU458888:UNU524377 UDY458888:UDY524377 TUC458888:TUC524377 TKG458888:TKG524377 TAK458888:TAK524377 SQO458888:SQO524377 SGS458888:SGS524377 RWW458888:RWW524377 RNA458888:RNA524377 RDE458888:RDE524377 QTI458888:QTI524377 QJM458888:QJM524377 PZQ458888:PZQ524377 PPU458888:PPU524377 PFY458888:PFY524377 OWC458888:OWC524377 OMG458888:OMG524377 OCK458888:OCK524377 NSO458888:NSO524377 NIS458888:NIS524377 MYW458888:MYW524377 MPA458888:MPA524377 MFE458888:MFE524377 LVI458888:LVI524377 LLM458888:LLM524377 LBQ458888:LBQ524377 KRU458888:KRU524377 KHY458888:KHY524377 JYC458888:JYC524377 JOG458888:JOG524377 JEK458888:JEK524377 IUO458888:IUO524377 IKS458888:IKS524377 IAW458888:IAW524377 HRA458888:HRA524377 HHE458888:HHE524377 GXI458888:GXI524377 GNM458888:GNM524377 GDQ458888:GDQ524377 FTU458888:FTU524377 FJY458888:FJY524377 FAC458888:FAC524377 EQG458888:EQG524377 EGK458888:EGK524377 DWO458888:DWO524377 DMS458888:DMS524377 DCW458888:DCW524377 CTA458888:CTA524377 CJE458888:CJE524377 BZI458888:BZI524377 BPM458888:BPM524377 BFQ458888:BFQ524377 AVU458888:AVU524377 ALY458888:ALY524377 ACC458888:ACC524377 SG458888:SG524377 IK458888:IK524377 WUW393352:WUW458841 WLA393352:WLA458841 WBE393352:WBE458841 VRI393352:VRI458841 VHM393352:VHM458841 UXQ393352:UXQ458841 UNU393352:UNU458841 UDY393352:UDY458841 TUC393352:TUC458841 TKG393352:TKG458841 TAK393352:TAK458841 SQO393352:SQO458841 SGS393352:SGS458841 RWW393352:RWW458841 RNA393352:RNA458841 RDE393352:RDE458841 QTI393352:QTI458841 QJM393352:QJM458841 PZQ393352:PZQ458841 PPU393352:PPU458841 PFY393352:PFY458841 OWC393352:OWC458841 OMG393352:OMG458841 OCK393352:OCK458841 NSO393352:NSO458841 NIS393352:NIS458841 MYW393352:MYW458841 MPA393352:MPA458841 MFE393352:MFE458841 LVI393352:LVI458841 LLM393352:LLM458841 LBQ393352:LBQ458841 KRU393352:KRU458841 KHY393352:KHY458841 JYC393352:JYC458841 JOG393352:JOG458841 JEK393352:JEK458841 IUO393352:IUO458841 IKS393352:IKS458841 IAW393352:IAW458841 HRA393352:HRA458841 HHE393352:HHE458841 GXI393352:GXI458841 GNM393352:GNM458841 GDQ393352:GDQ458841 FTU393352:FTU458841 FJY393352:FJY458841 FAC393352:FAC458841 EQG393352:EQG458841 EGK393352:EGK458841 DWO393352:DWO458841 DMS393352:DMS458841 DCW393352:DCW458841 CTA393352:CTA458841 CJE393352:CJE458841 BZI393352:BZI458841 BPM393352:BPM458841 BFQ393352:BFQ458841 AVU393352:AVU458841 ALY393352:ALY458841 ACC393352:ACC458841 SG393352:SG458841 IK393352:IK458841 WUW327816:WUW393305 WLA327816:WLA393305 WBE327816:WBE393305 VRI327816:VRI393305 VHM327816:VHM393305 UXQ327816:UXQ393305 UNU327816:UNU393305 UDY327816:UDY393305 TUC327816:TUC393305 TKG327816:TKG393305 TAK327816:TAK393305 SQO327816:SQO393305 SGS327816:SGS393305 RWW327816:RWW393305 RNA327816:RNA393305 RDE327816:RDE393305 QTI327816:QTI393305 QJM327816:QJM393305 PZQ327816:PZQ393305 PPU327816:PPU393305 PFY327816:PFY393305 OWC327816:OWC393305 OMG327816:OMG393305 OCK327816:OCK393305 NSO327816:NSO393305 NIS327816:NIS393305 MYW327816:MYW393305 MPA327816:MPA393305 MFE327816:MFE393305 LVI327816:LVI393305 LLM327816:LLM393305 LBQ327816:LBQ393305 KRU327816:KRU393305 KHY327816:KHY393305 JYC327816:JYC393305 JOG327816:JOG393305 JEK327816:JEK393305 IUO327816:IUO393305 IKS327816:IKS393305 IAW327816:IAW393305 HRA327816:HRA393305 HHE327816:HHE393305 GXI327816:GXI393305 GNM327816:GNM393305 GDQ327816:GDQ393305 FTU327816:FTU393305 FJY327816:FJY393305 FAC327816:FAC393305 EQG327816:EQG393305 EGK327816:EGK393305 DWO327816:DWO393305 DMS327816:DMS393305 DCW327816:DCW393305 CTA327816:CTA393305 CJE327816:CJE393305 BZI327816:BZI393305 BPM327816:BPM393305 BFQ327816:BFQ393305 AVU327816:AVU393305 ALY327816:ALY393305 ACC327816:ACC393305 SG327816:SG393305 IK327816:IK393305 WUW262280:WUW327769 WLA262280:WLA327769 WBE262280:WBE327769 VRI262280:VRI327769 VHM262280:VHM327769 UXQ262280:UXQ327769 UNU262280:UNU327769 UDY262280:UDY327769 TUC262280:TUC327769 TKG262280:TKG327769 TAK262280:TAK327769 SQO262280:SQO327769 SGS262280:SGS327769 RWW262280:RWW327769 RNA262280:RNA327769 RDE262280:RDE327769 QTI262280:QTI327769 QJM262280:QJM327769 PZQ262280:PZQ327769 PPU262280:PPU327769 PFY262280:PFY327769 OWC262280:OWC327769 OMG262280:OMG327769 OCK262280:OCK327769 NSO262280:NSO327769 NIS262280:NIS327769 MYW262280:MYW327769 MPA262280:MPA327769 MFE262280:MFE327769 LVI262280:LVI327769 LLM262280:LLM327769 LBQ262280:LBQ327769 KRU262280:KRU327769 KHY262280:KHY327769 JYC262280:JYC327769 JOG262280:JOG327769 JEK262280:JEK327769 IUO262280:IUO327769 IKS262280:IKS327769 IAW262280:IAW327769 HRA262280:HRA327769 HHE262280:HHE327769 GXI262280:GXI327769 GNM262280:GNM327769 GDQ262280:GDQ327769 FTU262280:FTU327769 FJY262280:FJY327769 FAC262280:FAC327769 EQG262280:EQG327769 EGK262280:EGK327769 DWO262280:DWO327769 DMS262280:DMS327769 DCW262280:DCW327769 CTA262280:CTA327769 CJE262280:CJE327769 BZI262280:BZI327769 BPM262280:BPM327769 BFQ262280:BFQ327769 AVU262280:AVU327769 ALY262280:ALY327769 ACC262280:ACC327769 SG262280:SG327769 IK262280:IK327769 WUW196744:WUW262233 WLA196744:WLA262233 WBE196744:WBE262233 VRI196744:VRI262233 VHM196744:VHM262233 UXQ196744:UXQ262233 UNU196744:UNU262233 UDY196744:UDY262233 TUC196744:TUC262233 TKG196744:TKG262233 TAK196744:TAK262233 SQO196744:SQO262233 SGS196744:SGS262233 RWW196744:RWW262233 RNA196744:RNA262233 RDE196744:RDE262233 QTI196744:QTI262233 QJM196744:QJM262233 PZQ196744:PZQ262233 PPU196744:PPU262233 PFY196744:PFY262233 OWC196744:OWC262233 OMG196744:OMG262233 OCK196744:OCK262233 NSO196744:NSO262233 NIS196744:NIS262233 MYW196744:MYW262233 MPA196744:MPA262233 MFE196744:MFE262233 LVI196744:LVI262233 LLM196744:LLM262233 LBQ196744:LBQ262233 KRU196744:KRU262233 KHY196744:KHY262233 JYC196744:JYC262233 JOG196744:JOG262233 JEK196744:JEK262233 IUO196744:IUO262233 IKS196744:IKS262233 IAW196744:IAW262233 HRA196744:HRA262233 HHE196744:HHE262233 GXI196744:GXI262233 GNM196744:GNM262233 GDQ196744:GDQ262233 FTU196744:FTU262233 FJY196744:FJY262233 FAC196744:FAC262233 EQG196744:EQG262233 EGK196744:EGK262233 DWO196744:DWO262233 DMS196744:DMS262233 DCW196744:DCW262233 CTA196744:CTA262233 CJE196744:CJE262233 BZI196744:BZI262233 BPM196744:BPM262233 BFQ196744:BFQ262233 AVU196744:AVU262233 ALY196744:ALY262233 ACC196744:ACC262233 SG196744:SG262233 IK196744:IK262233 WUW131208:WUW196697 WLA131208:WLA196697 WBE131208:WBE196697 VRI131208:VRI196697 VHM131208:VHM196697 UXQ131208:UXQ196697 UNU131208:UNU196697 UDY131208:UDY196697 TUC131208:TUC196697 TKG131208:TKG196697 TAK131208:TAK196697 SQO131208:SQO196697 SGS131208:SGS196697 RWW131208:RWW196697 RNA131208:RNA196697 RDE131208:RDE196697 QTI131208:QTI196697 QJM131208:QJM196697 PZQ131208:PZQ196697 PPU131208:PPU196697 PFY131208:PFY196697 OWC131208:OWC196697 OMG131208:OMG196697 OCK131208:OCK196697 NSO131208:NSO196697 NIS131208:NIS196697 MYW131208:MYW196697 MPA131208:MPA196697 MFE131208:MFE196697 LVI131208:LVI196697 LLM131208:LLM196697 LBQ131208:LBQ196697 KRU131208:KRU196697 KHY131208:KHY196697 JYC131208:JYC196697 JOG131208:JOG196697 JEK131208:JEK196697 IUO131208:IUO196697 IKS131208:IKS196697 IAW131208:IAW196697 HRA131208:HRA196697 HHE131208:HHE196697 GXI131208:GXI196697 GNM131208:GNM196697 GDQ131208:GDQ196697 FTU131208:FTU196697 FJY131208:FJY196697 FAC131208:FAC196697 EQG131208:EQG196697 EGK131208:EGK196697 DWO131208:DWO196697 DMS131208:DMS196697 DCW131208:DCW196697 CTA131208:CTA196697 CJE131208:CJE196697 BZI131208:BZI196697 BPM131208:BPM196697 BFQ131208:BFQ196697 AVU131208:AVU196697 ALY131208:ALY196697 ACC131208:ACC196697 SG131208:SG196697 IK131208:IK196697 WUW65672:WUW131161 WLA65672:WLA131161 WBE65672:WBE131161 VRI65672:VRI131161 VHM65672:VHM131161 UXQ65672:UXQ131161 UNU65672:UNU131161 UDY65672:UDY131161 TUC65672:TUC131161 TKG65672:TKG131161 TAK65672:TAK131161 SQO65672:SQO131161 SGS65672:SGS131161 RWW65672:RWW131161 RNA65672:RNA131161 RDE65672:RDE131161 QTI65672:QTI131161 QJM65672:QJM131161 PZQ65672:PZQ131161 PPU65672:PPU131161 PFY65672:PFY131161 OWC65672:OWC131161 OMG65672:OMG131161 OCK65672:OCK131161 NSO65672:NSO131161 NIS65672:NIS131161 MYW65672:MYW131161 MPA65672:MPA131161 MFE65672:MFE131161 LVI65672:LVI131161 LLM65672:LLM131161 LBQ65672:LBQ131161 KRU65672:KRU131161 KHY65672:KHY131161 JYC65672:JYC131161 JOG65672:JOG131161 JEK65672:JEK131161 IUO65672:IUO131161 IKS65672:IKS131161 IAW65672:IAW131161 HRA65672:HRA131161 HHE65672:HHE131161 GXI65672:GXI131161 GNM65672:GNM131161 GDQ65672:GDQ131161 FTU65672:FTU131161 FJY65672:FJY131161 FAC65672:FAC131161 EQG65672:EQG131161 EGK65672:EGK131161 DWO65672:DWO131161 DMS65672:DMS131161 DCW65672:DCW131161 CTA65672:CTA131161 CJE65672:CJE131161 BZI65672:BZI131161 BPM65672:BPM131161 BFQ65672:BFQ131161 AVU65672:AVU131161 ALY65672:ALY131161 ACC65672:ACC131161 SG65672:SG131161 IK65672:IK131161 WUW136:WUW65625 WLA136:WLA65625 WBE136:WBE65625 VRI136:VRI65625 VHM136:VHM65625 UXQ136:UXQ65625 UNU136:UNU65625 UDY136:UDY65625 TUC136:TUC65625 TKG136:TKG65625 TAK136:TAK65625 SQO136:SQO65625 SGS136:SGS65625 RWW136:RWW65625 RNA136:RNA65625 RDE136:RDE65625 QTI136:QTI65625 QJM136:QJM65625 PZQ136:PZQ65625 PPU136:PPU65625 PFY136:PFY65625 OWC136:OWC65625 OMG136:OMG65625 OCK136:OCK65625 NSO136:NSO65625 NIS136:NIS65625 MYW136:MYW65625 MPA136:MPA65625 MFE136:MFE65625 LVI136:LVI65625 LLM136:LLM65625 LBQ136:LBQ65625 KRU136:KRU65625 KHY136:KHY65625 JYC136:JYC65625 JOG136:JOG65625 JEK136:JEK65625 IUO136:IUO65625 IKS136:IKS65625 IAW136:IAW65625 HRA136:HRA65625 HHE136:HHE65625 GXI136:GXI65625 GNM136:GNM65625 GDQ136:GDQ65625 FTU136:FTU65625 FJY136:FJY65625 FAC136:FAC65625 EQG136:EQG65625 EGK136:EGK65625 DWO136:DWO65625 DMS136:DMS65625 DCW136:DCW65625 CTA136:CTA65625 CJE136:CJE65625 BZI136:BZI65625 BPM136:BPM65625 BFQ136:BFQ65625 AVU136:AVU65625 ALY136:ALY65625 ACC136:ACC65625 SG136:SG65625 A136:A65625 A65672:A131161 A131208:A196697 A196744:A262233 A262280:A327769 A327816:A393305 A393352:A458841 A458888:A524377 A524424:A589913 A589960:A655449 A655496:A720985 A721032:A786521 A786568:A852057 A852104:A917593 A917640:A983129 A983176:A1048576 A983140:A983173 A65636:A65669 A131172:A131205 A196708:A196741 A262244:A262277 A327780:A327813 A393316:A393349 A458852:A458885 A524388:A524421 A589924:A589957 A655460:A655493 A720996:A721029 A786532:A786565 A852068:A852101 A917604:A917637 WUW3:WUW133 WLA3:WLA133 WBE3:WBE133 VRI3:VRI133 VHM3:VHM133 UXQ3:UXQ133 UNU3:UNU133 UDY3:UDY133 TUC3:TUC133 TKG3:TKG133 TAK3:TAK133 SQO3:SQO133 SGS3:SGS133 RWW3:RWW133 RNA3:RNA133 RDE3:RDE133 QTI3:QTI133 QJM3:QJM133 PZQ3:PZQ133 PPU3:PPU133 PFY3:PFY133 OWC3:OWC133 OMG3:OMG133 OCK3:OCK133 NSO3:NSO133 NIS3:NIS133 MYW3:MYW133 MPA3:MPA133 MFE3:MFE133 LVI3:LVI133 LLM3:LLM133 LBQ3:LBQ133 KRU3:KRU133 KHY3:KHY133 JYC3:JYC133 JOG3:JOG133 JEK3:JEK133 IUO3:IUO133 IKS3:IKS133 IAW3:IAW133 HRA3:HRA133 HHE3:HHE133 GXI3:GXI133 GNM3:GNM133 GDQ3:GDQ133 FTU3:FTU133 FJY3:FJY133 FAC3:FAC133 EQG3:EQG133 EGK3:EGK133 DWO3:DWO133 DMS3:DMS133 DCW3:DCW133 CTA3:CTA133 CJE3:CJE133 BZI3:BZI133 BPM3:BPM133 BFQ3:BFQ133 AVU3:AVU133 ALY3:ALY133 ACC3:ACC133 SG3:SG133 IK3:IK133"/>
    <dataValidation type="list" allowBlank="1" showInputMessage="1" showErrorMessage="1" errorTitle="Error en los datos introducidos" error="Se ingreso una referencia distinta a &quot; B&quot; o &quot;C&quot; en la categoría de la plaza." prompt="Selecciona en la categoría solo una inicial:&#10;&quot;B&quot; si corresponde la plaza de base.&#10;&quot;C&quot; si corresponde la plaza de confianza." sqref="IN136:IN65625 SJ136:SJ65625 ACF136:ACF65625 AMB136:AMB65625 AVX136:AVX65625 BFT136:BFT65625 BPP136:BPP65625 BZL136:BZL65625 CJH136:CJH65625 CTD136:CTD65625 DCZ136:DCZ65625 DMV136:DMV65625 DWR136:DWR65625 EGN136:EGN65625 EQJ136:EQJ65625 FAF136:FAF65625 FKB136:FKB65625 FTX136:FTX65625 GDT136:GDT65625 GNP136:GNP65625 GXL136:GXL65625 HHH136:HHH65625 HRD136:HRD65625 IAZ136:IAZ65625 IKV136:IKV65625 IUR136:IUR65625 JEN136:JEN65625 JOJ136:JOJ65625 JYF136:JYF65625 KIB136:KIB65625 KRX136:KRX65625 LBT136:LBT65625 LLP136:LLP65625 LVL136:LVL65625 MFH136:MFH65625 MPD136:MPD65625 MYZ136:MYZ65625 NIV136:NIV65625 NSR136:NSR65625 OCN136:OCN65625 OMJ136:OMJ65625 OWF136:OWF65625 PGB136:PGB65625 PPX136:PPX65625 PZT136:PZT65625 QJP136:QJP65625 QTL136:QTL65625 RDH136:RDH65625 RND136:RND65625 RWZ136:RWZ65625 SGV136:SGV65625 SQR136:SQR65625 TAN136:TAN65625 TKJ136:TKJ65625 TUF136:TUF65625 UEB136:UEB65625 UNX136:UNX65625 UXT136:UXT65625 VHP136:VHP65625 VRL136:VRL65625 WBH136:WBH65625 WLD136:WLD65625 WUZ136:WUZ65625 IN65672:IN131161 SJ65672:SJ131161 ACF65672:ACF131161 AMB65672:AMB131161 AVX65672:AVX131161 BFT65672:BFT131161 BPP65672:BPP131161 BZL65672:BZL131161 CJH65672:CJH131161 CTD65672:CTD131161 DCZ65672:DCZ131161 DMV65672:DMV131161 DWR65672:DWR131161 EGN65672:EGN131161 EQJ65672:EQJ131161 FAF65672:FAF131161 FKB65672:FKB131161 FTX65672:FTX131161 GDT65672:GDT131161 GNP65672:GNP131161 GXL65672:GXL131161 HHH65672:HHH131161 HRD65672:HRD131161 IAZ65672:IAZ131161 IKV65672:IKV131161 IUR65672:IUR131161 JEN65672:JEN131161 JOJ65672:JOJ131161 JYF65672:JYF131161 KIB65672:KIB131161 KRX65672:KRX131161 LBT65672:LBT131161 LLP65672:LLP131161 LVL65672:LVL131161 MFH65672:MFH131161 MPD65672:MPD131161 MYZ65672:MYZ131161 NIV65672:NIV131161 NSR65672:NSR131161 OCN65672:OCN131161 OMJ65672:OMJ131161 OWF65672:OWF131161 PGB65672:PGB131161 PPX65672:PPX131161 PZT65672:PZT131161 QJP65672:QJP131161 QTL65672:QTL131161 RDH65672:RDH131161 RND65672:RND131161 RWZ65672:RWZ131161 SGV65672:SGV131161 SQR65672:SQR131161 TAN65672:TAN131161 TKJ65672:TKJ131161 TUF65672:TUF131161 UEB65672:UEB131161 UNX65672:UNX131161 UXT65672:UXT131161 VHP65672:VHP131161 VRL65672:VRL131161 WBH65672:WBH131161 WLD65672:WLD131161 WUZ65672:WUZ131161 IN131208:IN196697 SJ131208:SJ196697 ACF131208:ACF196697 AMB131208:AMB196697 AVX131208:AVX196697 BFT131208:BFT196697 BPP131208:BPP196697 BZL131208:BZL196697 CJH131208:CJH196697 CTD131208:CTD196697 DCZ131208:DCZ196697 DMV131208:DMV196697 DWR131208:DWR196697 EGN131208:EGN196697 EQJ131208:EQJ196697 FAF131208:FAF196697 FKB131208:FKB196697 FTX131208:FTX196697 GDT131208:GDT196697 GNP131208:GNP196697 GXL131208:GXL196697 HHH131208:HHH196697 HRD131208:HRD196697 IAZ131208:IAZ196697 IKV131208:IKV196697 IUR131208:IUR196697 JEN131208:JEN196697 JOJ131208:JOJ196697 JYF131208:JYF196697 KIB131208:KIB196697 KRX131208:KRX196697 LBT131208:LBT196697 LLP131208:LLP196697 LVL131208:LVL196697 MFH131208:MFH196697 MPD131208:MPD196697 MYZ131208:MYZ196697 NIV131208:NIV196697 NSR131208:NSR196697 OCN131208:OCN196697 OMJ131208:OMJ196697 OWF131208:OWF196697 PGB131208:PGB196697 PPX131208:PPX196697 PZT131208:PZT196697 QJP131208:QJP196697 QTL131208:QTL196697 RDH131208:RDH196697 RND131208:RND196697 RWZ131208:RWZ196697 SGV131208:SGV196697 SQR131208:SQR196697 TAN131208:TAN196697 TKJ131208:TKJ196697 TUF131208:TUF196697 UEB131208:UEB196697 UNX131208:UNX196697 UXT131208:UXT196697 VHP131208:VHP196697 VRL131208:VRL196697 WBH131208:WBH196697 WLD131208:WLD196697 WUZ131208:WUZ196697 IN196744:IN262233 SJ196744:SJ262233 ACF196744:ACF262233 AMB196744:AMB262233 AVX196744:AVX262233 BFT196744:BFT262233 BPP196744:BPP262233 BZL196744:BZL262233 CJH196744:CJH262233 CTD196744:CTD262233 DCZ196744:DCZ262233 DMV196744:DMV262233 DWR196744:DWR262233 EGN196744:EGN262233 EQJ196744:EQJ262233 FAF196744:FAF262233 FKB196744:FKB262233 FTX196744:FTX262233 GDT196744:GDT262233 GNP196744:GNP262233 GXL196744:GXL262233 HHH196744:HHH262233 HRD196744:HRD262233 IAZ196744:IAZ262233 IKV196744:IKV262233 IUR196744:IUR262233 JEN196744:JEN262233 JOJ196744:JOJ262233 JYF196744:JYF262233 KIB196744:KIB262233 KRX196744:KRX262233 LBT196744:LBT262233 LLP196744:LLP262233 LVL196744:LVL262233 MFH196744:MFH262233 MPD196744:MPD262233 MYZ196744:MYZ262233 NIV196744:NIV262233 NSR196744:NSR262233 OCN196744:OCN262233 OMJ196744:OMJ262233 OWF196744:OWF262233 PGB196744:PGB262233 PPX196744:PPX262233 PZT196744:PZT262233 QJP196744:QJP262233 QTL196744:QTL262233 RDH196744:RDH262233 RND196744:RND262233 RWZ196744:RWZ262233 SGV196744:SGV262233 SQR196744:SQR262233 TAN196744:TAN262233 TKJ196744:TKJ262233 TUF196744:TUF262233 UEB196744:UEB262233 UNX196744:UNX262233 UXT196744:UXT262233 VHP196744:VHP262233 VRL196744:VRL262233 WBH196744:WBH262233 WLD196744:WLD262233 WUZ196744:WUZ262233 IN262280:IN327769 SJ262280:SJ327769 ACF262280:ACF327769 AMB262280:AMB327769 AVX262280:AVX327769 BFT262280:BFT327769 BPP262280:BPP327769 BZL262280:BZL327769 CJH262280:CJH327769 CTD262280:CTD327769 DCZ262280:DCZ327769 DMV262280:DMV327769 DWR262280:DWR327769 EGN262280:EGN327769 EQJ262280:EQJ327769 FAF262280:FAF327769 FKB262280:FKB327769 FTX262280:FTX327769 GDT262280:GDT327769 GNP262280:GNP327769 GXL262280:GXL327769 HHH262280:HHH327769 HRD262280:HRD327769 IAZ262280:IAZ327769 IKV262280:IKV327769 IUR262280:IUR327769 JEN262280:JEN327769 JOJ262280:JOJ327769 JYF262280:JYF327769 KIB262280:KIB327769 KRX262280:KRX327769 LBT262280:LBT327769 LLP262280:LLP327769 LVL262280:LVL327769 MFH262280:MFH327769 MPD262280:MPD327769 MYZ262280:MYZ327769 NIV262280:NIV327769 NSR262280:NSR327769 OCN262280:OCN327769 OMJ262280:OMJ327769 OWF262280:OWF327769 PGB262280:PGB327769 PPX262280:PPX327769 PZT262280:PZT327769 QJP262280:QJP327769 QTL262280:QTL327769 RDH262280:RDH327769 RND262280:RND327769 RWZ262280:RWZ327769 SGV262280:SGV327769 SQR262280:SQR327769 TAN262280:TAN327769 TKJ262280:TKJ327769 TUF262280:TUF327769 UEB262280:UEB327769 UNX262280:UNX327769 UXT262280:UXT327769 VHP262280:VHP327769 VRL262280:VRL327769 WBH262280:WBH327769 WLD262280:WLD327769 WUZ262280:WUZ327769 IN327816:IN393305 SJ327816:SJ393305 ACF327816:ACF393305 AMB327816:AMB393305 AVX327816:AVX393305 BFT327816:BFT393305 BPP327816:BPP393305 BZL327816:BZL393305 CJH327816:CJH393305 CTD327816:CTD393305 DCZ327816:DCZ393305 DMV327816:DMV393305 DWR327816:DWR393305 EGN327816:EGN393305 EQJ327816:EQJ393305 FAF327816:FAF393305 FKB327816:FKB393305 FTX327816:FTX393305 GDT327816:GDT393305 GNP327816:GNP393305 GXL327816:GXL393305 HHH327816:HHH393305 HRD327816:HRD393305 IAZ327816:IAZ393305 IKV327816:IKV393305 IUR327816:IUR393305 JEN327816:JEN393305 JOJ327816:JOJ393305 JYF327816:JYF393305 KIB327816:KIB393305 KRX327816:KRX393305 LBT327816:LBT393305 LLP327816:LLP393305 LVL327816:LVL393305 MFH327816:MFH393305 MPD327816:MPD393305 MYZ327816:MYZ393305 NIV327816:NIV393305 NSR327816:NSR393305 OCN327816:OCN393305 OMJ327816:OMJ393305 OWF327816:OWF393305 PGB327816:PGB393305 PPX327816:PPX393305 PZT327816:PZT393305 QJP327816:QJP393305 QTL327816:QTL393305 RDH327816:RDH393305 RND327816:RND393305 RWZ327816:RWZ393305 SGV327816:SGV393305 SQR327816:SQR393305 TAN327816:TAN393305 TKJ327816:TKJ393305 TUF327816:TUF393305 UEB327816:UEB393305 UNX327816:UNX393305 UXT327816:UXT393305 VHP327816:VHP393305 VRL327816:VRL393305 WBH327816:WBH393305 WLD327816:WLD393305 WUZ327816:WUZ393305 IN393352:IN458841 SJ393352:SJ458841 ACF393352:ACF458841 AMB393352:AMB458841 AVX393352:AVX458841 BFT393352:BFT458841 BPP393352:BPP458841 BZL393352:BZL458841 CJH393352:CJH458841 CTD393352:CTD458841 DCZ393352:DCZ458841 DMV393352:DMV458841 DWR393352:DWR458841 EGN393352:EGN458841 EQJ393352:EQJ458841 FAF393352:FAF458841 FKB393352:FKB458841 FTX393352:FTX458841 GDT393352:GDT458841 GNP393352:GNP458841 GXL393352:GXL458841 HHH393352:HHH458841 HRD393352:HRD458841 IAZ393352:IAZ458841 IKV393352:IKV458841 IUR393352:IUR458841 JEN393352:JEN458841 JOJ393352:JOJ458841 JYF393352:JYF458841 KIB393352:KIB458841 KRX393352:KRX458841 LBT393352:LBT458841 LLP393352:LLP458841 LVL393352:LVL458841 MFH393352:MFH458841 MPD393352:MPD458841 MYZ393352:MYZ458841 NIV393352:NIV458841 NSR393352:NSR458841 OCN393352:OCN458841 OMJ393352:OMJ458841 OWF393352:OWF458841 PGB393352:PGB458841 PPX393352:PPX458841 PZT393352:PZT458841 QJP393352:QJP458841 QTL393352:QTL458841 RDH393352:RDH458841 RND393352:RND458841 RWZ393352:RWZ458841 SGV393352:SGV458841 SQR393352:SQR458841 TAN393352:TAN458841 TKJ393352:TKJ458841 TUF393352:TUF458841 UEB393352:UEB458841 UNX393352:UNX458841 UXT393352:UXT458841 VHP393352:VHP458841 VRL393352:VRL458841 WBH393352:WBH458841 WLD393352:WLD458841 WUZ393352:WUZ458841 IN458888:IN524377 SJ458888:SJ524377 ACF458888:ACF524377 AMB458888:AMB524377 AVX458888:AVX524377 BFT458888:BFT524377 BPP458888:BPP524377 BZL458888:BZL524377 CJH458888:CJH524377 CTD458888:CTD524377 DCZ458888:DCZ524377 DMV458888:DMV524377 DWR458888:DWR524377 EGN458888:EGN524377 EQJ458888:EQJ524377 FAF458888:FAF524377 FKB458888:FKB524377 FTX458888:FTX524377 GDT458888:GDT524377 GNP458888:GNP524377 GXL458888:GXL524377 HHH458888:HHH524377 HRD458888:HRD524377 IAZ458888:IAZ524377 IKV458888:IKV524377 IUR458888:IUR524377 JEN458888:JEN524377 JOJ458888:JOJ524377 JYF458888:JYF524377 KIB458888:KIB524377 KRX458888:KRX524377 LBT458888:LBT524377 LLP458888:LLP524377 LVL458888:LVL524377 MFH458888:MFH524377 MPD458888:MPD524377 MYZ458888:MYZ524377 NIV458888:NIV524377 NSR458888:NSR524377 OCN458888:OCN524377 OMJ458888:OMJ524377 OWF458888:OWF524377 PGB458888:PGB524377 PPX458888:PPX524377 PZT458888:PZT524377 QJP458888:QJP524377 QTL458888:QTL524377 RDH458888:RDH524377 RND458888:RND524377 RWZ458888:RWZ524377 SGV458888:SGV524377 SQR458888:SQR524377 TAN458888:TAN524377 TKJ458888:TKJ524377 TUF458888:TUF524377 UEB458888:UEB524377 UNX458888:UNX524377 UXT458888:UXT524377 VHP458888:VHP524377 VRL458888:VRL524377 WBH458888:WBH524377 WLD458888:WLD524377 WUZ458888:WUZ524377 IN524424:IN589913 SJ524424:SJ589913 ACF524424:ACF589913 AMB524424:AMB589913 AVX524424:AVX589913 BFT524424:BFT589913 BPP524424:BPP589913 BZL524424:BZL589913 CJH524424:CJH589913 CTD524424:CTD589913 DCZ524424:DCZ589913 DMV524424:DMV589913 DWR524424:DWR589913 EGN524424:EGN589913 EQJ524424:EQJ589913 FAF524424:FAF589913 FKB524424:FKB589913 FTX524424:FTX589913 GDT524424:GDT589913 GNP524424:GNP589913 GXL524424:GXL589913 HHH524424:HHH589913 HRD524424:HRD589913 IAZ524424:IAZ589913 IKV524424:IKV589913 IUR524424:IUR589913 JEN524424:JEN589913 JOJ524424:JOJ589913 JYF524424:JYF589913 KIB524424:KIB589913 KRX524424:KRX589913 LBT524424:LBT589913 LLP524424:LLP589913 LVL524424:LVL589913 MFH524424:MFH589913 MPD524424:MPD589913 MYZ524424:MYZ589913 NIV524424:NIV589913 NSR524424:NSR589913 OCN524424:OCN589913 OMJ524424:OMJ589913 OWF524424:OWF589913 PGB524424:PGB589913 PPX524424:PPX589913 PZT524424:PZT589913 QJP524424:QJP589913 QTL524424:QTL589913 RDH524424:RDH589913 RND524424:RND589913 RWZ524424:RWZ589913 SGV524424:SGV589913 SQR524424:SQR589913 TAN524424:TAN589913 TKJ524424:TKJ589913 TUF524424:TUF589913 UEB524424:UEB589913 UNX524424:UNX589913 UXT524424:UXT589913 VHP524424:VHP589913 VRL524424:VRL589913 WBH524424:WBH589913 WLD524424:WLD589913 WUZ524424:WUZ589913 IN589960:IN655449 SJ589960:SJ655449 ACF589960:ACF655449 AMB589960:AMB655449 AVX589960:AVX655449 BFT589960:BFT655449 BPP589960:BPP655449 BZL589960:BZL655449 CJH589960:CJH655449 CTD589960:CTD655449 DCZ589960:DCZ655449 DMV589960:DMV655449 DWR589960:DWR655449 EGN589960:EGN655449 EQJ589960:EQJ655449 FAF589960:FAF655449 FKB589960:FKB655449 FTX589960:FTX655449 GDT589960:GDT655449 GNP589960:GNP655449 GXL589960:GXL655449 HHH589960:HHH655449 HRD589960:HRD655449 IAZ589960:IAZ655449 IKV589960:IKV655449 IUR589960:IUR655449 JEN589960:JEN655449 JOJ589960:JOJ655449 JYF589960:JYF655449 KIB589960:KIB655449 KRX589960:KRX655449 LBT589960:LBT655449 LLP589960:LLP655449 LVL589960:LVL655449 MFH589960:MFH655449 MPD589960:MPD655449 MYZ589960:MYZ655449 NIV589960:NIV655449 NSR589960:NSR655449 OCN589960:OCN655449 OMJ589960:OMJ655449 OWF589960:OWF655449 PGB589960:PGB655449 PPX589960:PPX655449 PZT589960:PZT655449 QJP589960:QJP655449 QTL589960:QTL655449 RDH589960:RDH655449 RND589960:RND655449 RWZ589960:RWZ655449 SGV589960:SGV655449 SQR589960:SQR655449 TAN589960:TAN655449 TKJ589960:TKJ655449 TUF589960:TUF655449 UEB589960:UEB655449 UNX589960:UNX655449 UXT589960:UXT655449 VHP589960:VHP655449 VRL589960:VRL655449 WBH589960:WBH655449 WLD589960:WLD655449 WUZ589960:WUZ655449 IN655496:IN720985 SJ655496:SJ720985 ACF655496:ACF720985 AMB655496:AMB720985 AVX655496:AVX720985 BFT655496:BFT720985 BPP655496:BPP720985 BZL655496:BZL720985 CJH655496:CJH720985 CTD655496:CTD720985 DCZ655496:DCZ720985 DMV655496:DMV720985 DWR655496:DWR720985 EGN655496:EGN720985 EQJ655496:EQJ720985 FAF655496:FAF720985 FKB655496:FKB720985 FTX655496:FTX720985 GDT655496:GDT720985 GNP655496:GNP720985 GXL655496:GXL720985 HHH655496:HHH720985 HRD655496:HRD720985 IAZ655496:IAZ720985 IKV655496:IKV720985 IUR655496:IUR720985 JEN655496:JEN720985 JOJ655496:JOJ720985 JYF655496:JYF720985 KIB655496:KIB720985 KRX655496:KRX720985 LBT655496:LBT720985 LLP655496:LLP720985 LVL655496:LVL720985 MFH655496:MFH720985 MPD655496:MPD720985 MYZ655496:MYZ720985 NIV655496:NIV720985 NSR655496:NSR720985 OCN655496:OCN720985 OMJ655496:OMJ720985 OWF655496:OWF720985 PGB655496:PGB720985 PPX655496:PPX720985 PZT655496:PZT720985 QJP655496:QJP720985 QTL655496:QTL720985 RDH655496:RDH720985 RND655496:RND720985 RWZ655496:RWZ720985 SGV655496:SGV720985 SQR655496:SQR720985 TAN655496:TAN720985 TKJ655496:TKJ720985 TUF655496:TUF720985 UEB655496:UEB720985 UNX655496:UNX720985 UXT655496:UXT720985 VHP655496:VHP720985 VRL655496:VRL720985 WBH655496:WBH720985 WLD655496:WLD720985 WUZ655496:WUZ720985 IN721032:IN786521 SJ721032:SJ786521 ACF721032:ACF786521 AMB721032:AMB786521 AVX721032:AVX786521 BFT721032:BFT786521 BPP721032:BPP786521 BZL721032:BZL786521 CJH721032:CJH786521 CTD721032:CTD786521 DCZ721032:DCZ786521 DMV721032:DMV786521 DWR721032:DWR786521 EGN721032:EGN786521 EQJ721032:EQJ786521 FAF721032:FAF786521 FKB721032:FKB786521 FTX721032:FTX786521 GDT721032:GDT786521 GNP721032:GNP786521 GXL721032:GXL786521 HHH721032:HHH786521 HRD721032:HRD786521 IAZ721032:IAZ786521 IKV721032:IKV786521 IUR721032:IUR786521 JEN721032:JEN786521 JOJ721032:JOJ786521 JYF721032:JYF786521 KIB721032:KIB786521 KRX721032:KRX786521 LBT721032:LBT786521 LLP721032:LLP786521 LVL721032:LVL786521 MFH721032:MFH786521 MPD721032:MPD786521 MYZ721032:MYZ786521 NIV721032:NIV786521 NSR721032:NSR786521 OCN721032:OCN786521 OMJ721032:OMJ786521 OWF721032:OWF786521 PGB721032:PGB786521 PPX721032:PPX786521 PZT721032:PZT786521 QJP721032:QJP786521 QTL721032:QTL786521 RDH721032:RDH786521 RND721032:RND786521 RWZ721032:RWZ786521 SGV721032:SGV786521 SQR721032:SQR786521 TAN721032:TAN786521 TKJ721032:TKJ786521 TUF721032:TUF786521 UEB721032:UEB786521 UNX721032:UNX786521 UXT721032:UXT786521 VHP721032:VHP786521 VRL721032:VRL786521 WBH721032:WBH786521 WLD721032:WLD786521 WUZ721032:WUZ786521 IN786568:IN852057 SJ786568:SJ852057 ACF786568:ACF852057 AMB786568:AMB852057 AVX786568:AVX852057 BFT786568:BFT852057 BPP786568:BPP852057 BZL786568:BZL852057 CJH786568:CJH852057 CTD786568:CTD852057 DCZ786568:DCZ852057 DMV786568:DMV852057 DWR786568:DWR852057 EGN786568:EGN852057 EQJ786568:EQJ852057 FAF786568:FAF852057 FKB786568:FKB852057 FTX786568:FTX852057 GDT786568:GDT852057 GNP786568:GNP852057 GXL786568:GXL852057 HHH786568:HHH852057 HRD786568:HRD852057 IAZ786568:IAZ852057 IKV786568:IKV852057 IUR786568:IUR852057 JEN786568:JEN852057 JOJ786568:JOJ852057 JYF786568:JYF852057 KIB786568:KIB852057 KRX786568:KRX852057 LBT786568:LBT852057 LLP786568:LLP852057 LVL786568:LVL852057 MFH786568:MFH852057 MPD786568:MPD852057 MYZ786568:MYZ852057 NIV786568:NIV852057 NSR786568:NSR852057 OCN786568:OCN852057 OMJ786568:OMJ852057 OWF786568:OWF852057 PGB786568:PGB852057 PPX786568:PPX852057 PZT786568:PZT852057 QJP786568:QJP852057 QTL786568:QTL852057 RDH786568:RDH852057 RND786568:RND852057 RWZ786568:RWZ852057 SGV786568:SGV852057 SQR786568:SQR852057 TAN786568:TAN852057 TKJ786568:TKJ852057 TUF786568:TUF852057 UEB786568:UEB852057 UNX786568:UNX852057 UXT786568:UXT852057 VHP786568:VHP852057 VRL786568:VRL852057 WBH786568:WBH852057 WLD786568:WLD852057 WUZ786568:WUZ852057 IN852104:IN917593 SJ852104:SJ917593 ACF852104:ACF917593 AMB852104:AMB917593 AVX852104:AVX917593 BFT852104:BFT917593 BPP852104:BPP917593 BZL852104:BZL917593 CJH852104:CJH917593 CTD852104:CTD917593 DCZ852104:DCZ917593 DMV852104:DMV917593 DWR852104:DWR917593 EGN852104:EGN917593 EQJ852104:EQJ917593 FAF852104:FAF917593 FKB852104:FKB917593 FTX852104:FTX917593 GDT852104:GDT917593 GNP852104:GNP917593 GXL852104:GXL917593 HHH852104:HHH917593 HRD852104:HRD917593 IAZ852104:IAZ917593 IKV852104:IKV917593 IUR852104:IUR917593 JEN852104:JEN917593 JOJ852104:JOJ917593 JYF852104:JYF917593 KIB852104:KIB917593 KRX852104:KRX917593 LBT852104:LBT917593 LLP852104:LLP917593 LVL852104:LVL917593 MFH852104:MFH917593 MPD852104:MPD917593 MYZ852104:MYZ917593 NIV852104:NIV917593 NSR852104:NSR917593 OCN852104:OCN917593 OMJ852104:OMJ917593 OWF852104:OWF917593 PGB852104:PGB917593 PPX852104:PPX917593 PZT852104:PZT917593 QJP852104:QJP917593 QTL852104:QTL917593 RDH852104:RDH917593 RND852104:RND917593 RWZ852104:RWZ917593 SGV852104:SGV917593 SQR852104:SQR917593 TAN852104:TAN917593 TKJ852104:TKJ917593 TUF852104:TUF917593 UEB852104:UEB917593 UNX852104:UNX917593 UXT852104:UXT917593 VHP852104:VHP917593 VRL852104:VRL917593 WBH852104:WBH917593 WLD852104:WLD917593 WUZ852104:WUZ917593 IN917640:IN983129 SJ917640:SJ983129 ACF917640:ACF983129 AMB917640:AMB983129 AVX917640:AVX983129 BFT917640:BFT983129 BPP917640:BPP983129 BZL917640:BZL983129 CJH917640:CJH983129 CTD917640:CTD983129 DCZ917640:DCZ983129 DMV917640:DMV983129 DWR917640:DWR983129 EGN917640:EGN983129 EQJ917640:EQJ983129 FAF917640:FAF983129 FKB917640:FKB983129 FTX917640:FTX983129 GDT917640:GDT983129 GNP917640:GNP983129 GXL917640:GXL983129 HHH917640:HHH983129 HRD917640:HRD983129 IAZ917640:IAZ983129 IKV917640:IKV983129 IUR917640:IUR983129 JEN917640:JEN983129 JOJ917640:JOJ983129 JYF917640:JYF983129 KIB917640:KIB983129 KRX917640:KRX983129 LBT917640:LBT983129 LLP917640:LLP983129 LVL917640:LVL983129 MFH917640:MFH983129 MPD917640:MPD983129 MYZ917640:MYZ983129 NIV917640:NIV983129 NSR917640:NSR983129 OCN917640:OCN983129 OMJ917640:OMJ983129 OWF917640:OWF983129 PGB917640:PGB983129 PPX917640:PPX983129 PZT917640:PZT983129 QJP917640:QJP983129 QTL917640:QTL983129 RDH917640:RDH983129 RND917640:RND983129 RWZ917640:RWZ983129 SGV917640:SGV983129 SQR917640:SQR983129 TAN917640:TAN983129 TKJ917640:TKJ983129 TUF917640:TUF983129 UEB917640:UEB983129 UNX917640:UNX983129 UXT917640:UXT983129 VHP917640:VHP983129 VRL917640:VRL983129 WBH917640:WBH983129 WLD917640:WLD983129 WUZ917640:WUZ983129 IN983176:IN1048576 SJ983176:SJ1048576 ACF983176:ACF1048576 AMB983176:AMB1048576 AVX983176:AVX1048576 BFT983176:BFT1048576 BPP983176:BPP1048576 BZL983176:BZL1048576 CJH983176:CJH1048576 CTD983176:CTD1048576 DCZ983176:DCZ1048576 DMV983176:DMV1048576 DWR983176:DWR1048576 EGN983176:EGN1048576 EQJ983176:EQJ1048576 FAF983176:FAF1048576 FKB983176:FKB1048576 FTX983176:FTX1048576 GDT983176:GDT1048576 GNP983176:GNP1048576 GXL983176:GXL1048576 HHH983176:HHH1048576 HRD983176:HRD1048576 IAZ983176:IAZ1048576 IKV983176:IKV1048576 IUR983176:IUR1048576 JEN983176:JEN1048576 JOJ983176:JOJ1048576 JYF983176:JYF1048576 KIB983176:KIB1048576 KRX983176:KRX1048576 LBT983176:LBT1048576 LLP983176:LLP1048576 LVL983176:LVL1048576 MFH983176:MFH1048576 MPD983176:MPD1048576 MYZ983176:MYZ1048576 NIV983176:NIV1048576 NSR983176:NSR1048576 OCN983176:OCN1048576 OMJ983176:OMJ1048576 OWF983176:OWF1048576 PGB983176:PGB1048576 PPX983176:PPX1048576 PZT983176:PZT1048576 QJP983176:QJP1048576 QTL983176:QTL1048576 RDH983176:RDH1048576 RND983176:RND1048576 RWZ983176:RWZ1048576 SGV983176:SGV1048576 SQR983176:SQR1048576 TAN983176:TAN1048576 TKJ983176:TKJ1048576 TUF983176:TUF1048576 UEB983176:UEB1048576 UNX983176:UNX1048576 UXT983176:UXT1048576 VHP983176:VHP1048576 VRL983176:VRL1048576 WBH983176:WBH1048576 WLD983176:WLD1048576 WUZ983176:WUZ1048576">
      <formula1>#REF!</formula1>
    </dataValidation>
    <dataValidation type="whole" allowBlank="1" showInputMessage="1" showErrorMessage="1" errorTitle="Error en el importe de la celda" error="La cantidad ingresada solo permite datos en el rango comprendido del 0 al 500." prompt="La jornada se determina multiplicando las horas a trabajar al día por los días de la semana que se laboran (ejem: 8 horas díarias, de lunes a viernes 8 x 5 = 40)" sqref="IM136:IM65625 WUY983176:WUY1048576 WLC983176:WLC1048576 WBG983176:WBG1048576 VRK983176:VRK1048576 VHO983176:VHO1048576 UXS983176:UXS1048576 UNW983176:UNW1048576 UEA983176:UEA1048576 TUE983176:TUE1048576 TKI983176:TKI1048576 TAM983176:TAM1048576 SQQ983176:SQQ1048576 SGU983176:SGU1048576 RWY983176:RWY1048576 RNC983176:RNC1048576 RDG983176:RDG1048576 QTK983176:QTK1048576 QJO983176:QJO1048576 PZS983176:PZS1048576 PPW983176:PPW1048576 PGA983176:PGA1048576 OWE983176:OWE1048576 OMI983176:OMI1048576 OCM983176:OCM1048576 NSQ983176:NSQ1048576 NIU983176:NIU1048576 MYY983176:MYY1048576 MPC983176:MPC1048576 MFG983176:MFG1048576 LVK983176:LVK1048576 LLO983176:LLO1048576 LBS983176:LBS1048576 KRW983176:KRW1048576 KIA983176:KIA1048576 JYE983176:JYE1048576 JOI983176:JOI1048576 JEM983176:JEM1048576 IUQ983176:IUQ1048576 IKU983176:IKU1048576 IAY983176:IAY1048576 HRC983176:HRC1048576 HHG983176:HHG1048576 GXK983176:GXK1048576 GNO983176:GNO1048576 GDS983176:GDS1048576 FTW983176:FTW1048576 FKA983176:FKA1048576 FAE983176:FAE1048576 EQI983176:EQI1048576 EGM983176:EGM1048576 DWQ983176:DWQ1048576 DMU983176:DMU1048576 DCY983176:DCY1048576 CTC983176:CTC1048576 CJG983176:CJG1048576 BZK983176:BZK1048576 BPO983176:BPO1048576 BFS983176:BFS1048576 AVW983176:AVW1048576 AMA983176:AMA1048576 ACE983176:ACE1048576 SI983176:SI1048576 IM983176:IM1048576 WUY917640:WUY983129 WLC917640:WLC983129 WBG917640:WBG983129 VRK917640:VRK983129 VHO917640:VHO983129 UXS917640:UXS983129 UNW917640:UNW983129 UEA917640:UEA983129 TUE917640:TUE983129 TKI917640:TKI983129 TAM917640:TAM983129 SQQ917640:SQQ983129 SGU917640:SGU983129 RWY917640:RWY983129 RNC917640:RNC983129 RDG917640:RDG983129 QTK917640:QTK983129 QJO917640:QJO983129 PZS917640:PZS983129 PPW917640:PPW983129 PGA917640:PGA983129 OWE917640:OWE983129 OMI917640:OMI983129 OCM917640:OCM983129 NSQ917640:NSQ983129 NIU917640:NIU983129 MYY917640:MYY983129 MPC917640:MPC983129 MFG917640:MFG983129 LVK917640:LVK983129 LLO917640:LLO983129 LBS917640:LBS983129 KRW917640:KRW983129 KIA917640:KIA983129 JYE917640:JYE983129 JOI917640:JOI983129 JEM917640:JEM983129 IUQ917640:IUQ983129 IKU917640:IKU983129 IAY917640:IAY983129 HRC917640:HRC983129 HHG917640:HHG983129 GXK917640:GXK983129 GNO917640:GNO983129 GDS917640:GDS983129 FTW917640:FTW983129 FKA917640:FKA983129 FAE917640:FAE983129 EQI917640:EQI983129 EGM917640:EGM983129 DWQ917640:DWQ983129 DMU917640:DMU983129 DCY917640:DCY983129 CTC917640:CTC983129 CJG917640:CJG983129 BZK917640:BZK983129 BPO917640:BPO983129 BFS917640:BFS983129 AVW917640:AVW983129 AMA917640:AMA983129 ACE917640:ACE983129 SI917640:SI983129 IM917640:IM983129 WUY852104:WUY917593 WLC852104:WLC917593 WBG852104:WBG917593 VRK852104:VRK917593 VHO852104:VHO917593 UXS852104:UXS917593 UNW852104:UNW917593 UEA852104:UEA917593 TUE852104:TUE917593 TKI852104:TKI917593 TAM852104:TAM917593 SQQ852104:SQQ917593 SGU852104:SGU917593 RWY852104:RWY917593 RNC852104:RNC917593 RDG852104:RDG917593 QTK852104:QTK917593 QJO852104:QJO917593 PZS852104:PZS917593 PPW852104:PPW917593 PGA852104:PGA917593 OWE852104:OWE917593 OMI852104:OMI917593 OCM852104:OCM917593 NSQ852104:NSQ917593 NIU852104:NIU917593 MYY852104:MYY917593 MPC852104:MPC917593 MFG852104:MFG917593 LVK852104:LVK917593 LLO852104:LLO917593 LBS852104:LBS917593 KRW852104:KRW917593 KIA852104:KIA917593 JYE852104:JYE917593 JOI852104:JOI917593 JEM852104:JEM917593 IUQ852104:IUQ917593 IKU852104:IKU917593 IAY852104:IAY917593 HRC852104:HRC917593 HHG852104:HHG917593 GXK852104:GXK917593 GNO852104:GNO917593 GDS852104:GDS917593 FTW852104:FTW917593 FKA852104:FKA917593 FAE852104:FAE917593 EQI852104:EQI917593 EGM852104:EGM917593 DWQ852104:DWQ917593 DMU852104:DMU917593 DCY852104:DCY917593 CTC852104:CTC917593 CJG852104:CJG917593 BZK852104:BZK917593 BPO852104:BPO917593 BFS852104:BFS917593 AVW852104:AVW917593 AMA852104:AMA917593 ACE852104:ACE917593 SI852104:SI917593 IM852104:IM917593 WUY786568:WUY852057 WLC786568:WLC852057 WBG786568:WBG852057 VRK786568:VRK852057 VHO786568:VHO852057 UXS786568:UXS852057 UNW786568:UNW852057 UEA786568:UEA852057 TUE786568:TUE852057 TKI786568:TKI852057 TAM786568:TAM852057 SQQ786568:SQQ852057 SGU786568:SGU852057 RWY786568:RWY852057 RNC786568:RNC852057 RDG786568:RDG852057 QTK786568:QTK852057 QJO786568:QJO852057 PZS786568:PZS852057 PPW786568:PPW852057 PGA786568:PGA852057 OWE786568:OWE852057 OMI786568:OMI852057 OCM786568:OCM852057 NSQ786568:NSQ852057 NIU786568:NIU852057 MYY786568:MYY852057 MPC786568:MPC852057 MFG786568:MFG852057 LVK786568:LVK852057 LLO786568:LLO852057 LBS786568:LBS852057 KRW786568:KRW852057 KIA786568:KIA852057 JYE786568:JYE852057 JOI786568:JOI852057 JEM786568:JEM852057 IUQ786568:IUQ852057 IKU786568:IKU852057 IAY786568:IAY852057 HRC786568:HRC852057 HHG786568:HHG852057 GXK786568:GXK852057 GNO786568:GNO852057 GDS786568:GDS852057 FTW786568:FTW852057 FKA786568:FKA852057 FAE786568:FAE852057 EQI786568:EQI852057 EGM786568:EGM852057 DWQ786568:DWQ852057 DMU786568:DMU852057 DCY786568:DCY852057 CTC786568:CTC852057 CJG786568:CJG852057 BZK786568:BZK852057 BPO786568:BPO852057 BFS786568:BFS852057 AVW786568:AVW852057 AMA786568:AMA852057 ACE786568:ACE852057 SI786568:SI852057 IM786568:IM852057 WUY721032:WUY786521 WLC721032:WLC786521 WBG721032:WBG786521 VRK721032:VRK786521 VHO721032:VHO786521 UXS721032:UXS786521 UNW721032:UNW786521 UEA721032:UEA786521 TUE721032:TUE786521 TKI721032:TKI786521 TAM721032:TAM786521 SQQ721032:SQQ786521 SGU721032:SGU786521 RWY721032:RWY786521 RNC721032:RNC786521 RDG721032:RDG786521 QTK721032:QTK786521 QJO721032:QJO786521 PZS721032:PZS786521 PPW721032:PPW786521 PGA721032:PGA786521 OWE721032:OWE786521 OMI721032:OMI786521 OCM721032:OCM786521 NSQ721032:NSQ786521 NIU721032:NIU786521 MYY721032:MYY786521 MPC721032:MPC786521 MFG721032:MFG786521 LVK721032:LVK786521 LLO721032:LLO786521 LBS721032:LBS786521 KRW721032:KRW786521 KIA721032:KIA786521 JYE721032:JYE786521 JOI721032:JOI786521 JEM721032:JEM786521 IUQ721032:IUQ786521 IKU721032:IKU786521 IAY721032:IAY786521 HRC721032:HRC786521 HHG721032:HHG786521 GXK721032:GXK786521 GNO721032:GNO786521 GDS721032:GDS786521 FTW721032:FTW786521 FKA721032:FKA786521 FAE721032:FAE786521 EQI721032:EQI786521 EGM721032:EGM786521 DWQ721032:DWQ786521 DMU721032:DMU786521 DCY721032:DCY786521 CTC721032:CTC786521 CJG721032:CJG786521 BZK721032:BZK786521 BPO721032:BPO786521 BFS721032:BFS786521 AVW721032:AVW786521 AMA721032:AMA786521 ACE721032:ACE786521 SI721032:SI786521 IM721032:IM786521 WUY655496:WUY720985 WLC655496:WLC720985 WBG655496:WBG720985 VRK655496:VRK720985 VHO655496:VHO720985 UXS655496:UXS720985 UNW655496:UNW720985 UEA655496:UEA720985 TUE655496:TUE720985 TKI655496:TKI720985 TAM655496:TAM720985 SQQ655496:SQQ720985 SGU655496:SGU720985 RWY655496:RWY720985 RNC655496:RNC720985 RDG655496:RDG720985 QTK655496:QTK720985 QJO655496:QJO720985 PZS655496:PZS720985 PPW655496:PPW720985 PGA655496:PGA720985 OWE655496:OWE720985 OMI655496:OMI720985 OCM655496:OCM720985 NSQ655496:NSQ720985 NIU655496:NIU720985 MYY655496:MYY720985 MPC655496:MPC720985 MFG655496:MFG720985 LVK655496:LVK720985 LLO655496:LLO720985 LBS655496:LBS720985 KRW655496:KRW720985 KIA655496:KIA720985 JYE655496:JYE720985 JOI655496:JOI720985 JEM655496:JEM720985 IUQ655496:IUQ720985 IKU655496:IKU720985 IAY655496:IAY720985 HRC655496:HRC720985 HHG655496:HHG720985 GXK655496:GXK720985 GNO655496:GNO720985 GDS655496:GDS720985 FTW655496:FTW720985 FKA655496:FKA720985 FAE655496:FAE720985 EQI655496:EQI720985 EGM655496:EGM720985 DWQ655496:DWQ720985 DMU655496:DMU720985 DCY655496:DCY720985 CTC655496:CTC720985 CJG655496:CJG720985 BZK655496:BZK720985 BPO655496:BPO720985 BFS655496:BFS720985 AVW655496:AVW720985 AMA655496:AMA720985 ACE655496:ACE720985 SI655496:SI720985 IM655496:IM720985 WUY589960:WUY655449 WLC589960:WLC655449 WBG589960:WBG655449 VRK589960:VRK655449 VHO589960:VHO655449 UXS589960:UXS655449 UNW589960:UNW655449 UEA589960:UEA655449 TUE589960:TUE655449 TKI589960:TKI655449 TAM589960:TAM655449 SQQ589960:SQQ655449 SGU589960:SGU655449 RWY589960:RWY655449 RNC589960:RNC655449 RDG589960:RDG655449 QTK589960:QTK655449 QJO589960:QJO655449 PZS589960:PZS655449 PPW589960:PPW655449 PGA589960:PGA655449 OWE589960:OWE655449 OMI589960:OMI655449 OCM589960:OCM655449 NSQ589960:NSQ655449 NIU589960:NIU655449 MYY589960:MYY655449 MPC589960:MPC655449 MFG589960:MFG655449 LVK589960:LVK655449 LLO589960:LLO655449 LBS589960:LBS655449 KRW589960:KRW655449 KIA589960:KIA655449 JYE589960:JYE655449 JOI589960:JOI655449 JEM589960:JEM655449 IUQ589960:IUQ655449 IKU589960:IKU655449 IAY589960:IAY655449 HRC589960:HRC655449 HHG589960:HHG655449 GXK589960:GXK655449 GNO589960:GNO655449 GDS589960:GDS655449 FTW589960:FTW655449 FKA589960:FKA655449 FAE589960:FAE655449 EQI589960:EQI655449 EGM589960:EGM655449 DWQ589960:DWQ655449 DMU589960:DMU655449 DCY589960:DCY655449 CTC589960:CTC655449 CJG589960:CJG655449 BZK589960:BZK655449 BPO589960:BPO655449 BFS589960:BFS655449 AVW589960:AVW655449 AMA589960:AMA655449 ACE589960:ACE655449 SI589960:SI655449 IM589960:IM655449 WUY524424:WUY589913 WLC524424:WLC589913 WBG524424:WBG589913 VRK524424:VRK589913 VHO524424:VHO589913 UXS524424:UXS589913 UNW524424:UNW589913 UEA524424:UEA589913 TUE524424:TUE589913 TKI524424:TKI589913 TAM524424:TAM589913 SQQ524424:SQQ589913 SGU524424:SGU589913 RWY524424:RWY589913 RNC524424:RNC589913 RDG524424:RDG589913 QTK524424:QTK589913 QJO524424:QJO589913 PZS524424:PZS589913 PPW524424:PPW589913 PGA524424:PGA589913 OWE524424:OWE589913 OMI524424:OMI589913 OCM524424:OCM589913 NSQ524424:NSQ589913 NIU524424:NIU589913 MYY524424:MYY589913 MPC524424:MPC589913 MFG524424:MFG589913 LVK524424:LVK589913 LLO524424:LLO589913 LBS524424:LBS589913 KRW524424:KRW589913 KIA524424:KIA589913 JYE524424:JYE589913 JOI524424:JOI589913 JEM524424:JEM589913 IUQ524424:IUQ589913 IKU524424:IKU589913 IAY524424:IAY589913 HRC524424:HRC589913 HHG524424:HHG589913 GXK524424:GXK589913 GNO524424:GNO589913 GDS524424:GDS589913 FTW524424:FTW589913 FKA524424:FKA589913 FAE524424:FAE589913 EQI524424:EQI589913 EGM524424:EGM589913 DWQ524424:DWQ589913 DMU524424:DMU589913 DCY524424:DCY589913 CTC524424:CTC589913 CJG524424:CJG589913 BZK524424:BZK589913 BPO524424:BPO589913 BFS524424:BFS589913 AVW524424:AVW589913 AMA524424:AMA589913 ACE524424:ACE589913 SI524424:SI589913 IM524424:IM589913 WUY458888:WUY524377 WLC458888:WLC524377 WBG458888:WBG524377 VRK458888:VRK524377 VHO458888:VHO524377 UXS458888:UXS524377 UNW458888:UNW524377 UEA458888:UEA524377 TUE458888:TUE524377 TKI458888:TKI524377 TAM458888:TAM524377 SQQ458888:SQQ524377 SGU458888:SGU524377 RWY458888:RWY524377 RNC458888:RNC524377 RDG458888:RDG524377 QTK458888:QTK524377 QJO458888:QJO524377 PZS458888:PZS524377 PPW458888:PPW524377 PGA458888:PGA524377 OWE458888:OWE524377 OMI458888:OMI524377 OCM458888:OCM524377 NSQ458888:NSQ524377 NIU458888:NIU524377 MYY458888:MYY524377 MPC458888:MPC524377 MFG458888:MFG524377 LVK458888:LVK524377 LLO458888:LLO524377 LBS458888:LBS524377 KRW458888:KRW524377 KIA458888:KIA524377 JYE458888:JYE524377 JOI458888:JOI524377 JEM458888:JEM524377 IUQ458888:IUQ524377 IKU458888:IKU524377 IAY458888:IAY524377 HRC458888:HRC524377 HHG458888:HHG524377 GXK458888:GXK524377 GNO458888:GNO524377 GDS458888:GDS524377 FTW458888:FTW524377 FKA458888:FKA524377 FAE458888:FAE524377 EQI458888:EQI524377 EGM458888:EGM524377 DWQ458888:DWQ524377 DMU458888:DMU524377 DCY458888:DCY524377 CTC458888:CTC524377 CJG458888:CJG524377 BZK458888:BZK524377 BPO458888:BPO524377 BFS458888:BFS524377 AVW458888:AVW524377 AMA458888:AMA524377 ACE458888:ACE524377 SI458888:SI524377 IM458888:IM524377 WUY393352:WUY458841 WLC393352:WLC458841 WBG393352:WBG458841 VRK393352:VRK458841 VHO393352:VHO458841 UXS393352:UXS458841 UNW393352:UNW458841 UEA393352:UEA458841 TUE393352:TUE458841 TKI393352:TKI458841 TAM393352:TAM458841 SQQ393352:SQQ458841 SGU393352:SGU458841 RWY393352:RWY458841 RNC393352:RNC458841 RDG393352:RDG458841 QTK393352:QTK458841 QJO393352:QJO458841 PZS393352:PZS458841 PPW393352:PPW458841 PGA393352:PGA458841 OWE393352:OWE458841 OMI393352:OMI458841 OCM393352:OCM458841 NSQ393352:NSQ458841 NIU393352:NIU458841 MYY393352:MYY458841 MPC393352:MPC458841 MFG393352:MFG458841 LVK393352:LVK458841 LLO393352:LLO458841 LBS393352:LBS458841 KRW393352:KRW458841 KIA393352:KIA458841 JYE393352:JYE458841 JOI393352:JOI458841 JEM393352:JEM458841 IUQ393352:IUQ458841 IKU393352:IKU458841 IAY393352:IAY458841 HRC393352:HRC458841 HHG393352:HHG458841 GXK393352:GXK458841 GNO393352:GNO458841 GDS393352:GDS458841 FTW393352:FTW458841 FKA393352:FKA458841 FAE393352:FAE458841 EQI393352:EQI458841 EGM393352:EGM458841 DWQ393352:DWQ458841 DMU393352:DMU458841 DCY393352:DCY458841 CTC393352:CTC458841 CJG393352:CJG458841 BZK393352:BZK458841 BPO393352:BPO458841 BFS393352:BFS458841 AVW393352:AVW458841 AMA393352:AMA458841 ACE393352:ACE458841 SI393352:SI458841 IM393352:IM458841 WUY327816:WUY393305 WLC327816:WLC393305 WBG327816:WBG393305 VRK327816:VRK393305 VHO327816:VHO393305 UXS327816:UXS393305 UNW327816:UNW393305 UEA327816:UEA393305 TUE327816:TUE393305 TKI327816:TKI393305 TAM327816:TAM393305 SQQ327816:SQQ393305 SGU327816:SGU393305 RWY327816:RWY393305 RNC327816:RNC393305 RDG327816:RDG393305 QTK327816:QTK393305 QJO327816:QJO393305 PZS327816:PZS393305 PPW327816:PPW393305 PGA327816:PGA393305 OWE327816:OWE393305 OMI327816:OMI393305 OCM327816:OCM393305 NSQ327816:NSQ393305 NIU327816:NIU393305 MYY327816:MYY393305 MPC327816:MPC393305 MFG327816:MFG393305 LVK327816:LVK393305 LLO327816:LLO393305 LBS327816:LBS393305 KRW327816:KRW393305 KIA327816:KIA393305 JYE327816:JYE393305 JOI327816:JOI393305 JEM327816:JEM393305 IUQ327816:IUQ393305 IKU327816:IKU393305 IAY327816:IAY393305 HRC327816:HRC393305 HHG327816:HHG393305 GXK327816:GXK393305 GNO327816:GNO393305 GDS327816:GDS393305 FTW327816:FTW393305 FKA327816:FKA393305 FAE327816:FAE393305 EQI327816:EQI393305 EGM327816:EGM393305 DWQ327816:DWQ393305 DMU327816:DMU393305 DCY327816:DCY393305 CTC327816:CTC393305 CJG327816:CJG393305 BZK327816:BZK393305 BPO327816:BPO393305 BFS327816:BFS393305 AVW327816:AVW393305 AMA327816:AMA393305 ACE327816:ACE393305 SI327816:SI393305 IM327816:IM393305 WUY262280:WUY327769 WLC262280:WLC327769 WBG262280:WBG327769 VRK262280:VRK327769 VHO262280:VHO327769 UXS262280:UXS327769 UNW262280:UNW327769 UEA262280:UEA327769 TUE262280:TUE327769 TKI262280:TKI327769 TAM262280:TAM327769 SQQ262280:SQQ327769 SGU262280:SGU327769 RWY262280:RWY327769 RNC262280:RNC327769 RDG262280:RDG327769 QTK262280:QTK327769 QJO262280:QJO327769 PZS262280:PZS327769 PPW262280:PPW327769 PGA262280:PGA327769 OWE262280:OWE327769 OMI262280:OMI327769 OCM262280:OCM327769 NSQ262280:NSQ327769 NIU262280:NIU327769 MYY262280:MYY327769 MPC262280:MPC327769 MFG262280:MFG327769 LVK262280:LVK327769 LLO262280:LLO327769 LBS262280:LBS327769 KRW262280:KRW327769 KIA262280:KIA327769 JYE262280:JYE327769 JOI262280:JOI327769 JEM262280:JEM327769 IUQ262280:IUQ327769 IKU262280:IKU327769 IAY262280:IAY327769 HRC262280:HRC327769 HHG262280:HHG327769 GXK262280:GXK327769 GNO262280:GNO327769 GDS262280:GDS327769 FTW262280:FTW327769 FKA262280:FKA327769 FAE262280:FAE327769 EQI262280:EQI327769 EGM262280:EGM327769 DWQ262280:DWQ327769 DMU262280:DMU327769 DCY262280:DCY327769 CTC262280:CTC327769 CJG262280:CJG327769 BZK262280:BZK327769 BPO262280:BPO327769 BFS262280:BFS327769 AVW262280:AVW327769 AMA262280:AMA327769 ACE262280:ACE327769 SI262280:SI327769 IM262280:IM327769 WUY196744:WUY262233 WLC196744:WLC262233 WBG196744:WBG262233 VRK196744:VRK262233 VHO196744:VHO262233 UXS196744:UXS262233 UNW196744:UNW262233 UEA196744:UEA262233 TUE196744:TUE262233 TKI196744:TKI262233 TAM196744:TAM262233 SQQ196744:SQQ262233 SGU196744:SGU262233 RWY196744:RWY262233 RNC196744:RNC262233 RDG196744:RDG262233 QTK196744:QTK262233 QJO196744:QJO262233 PZS196744:PZS262233 PPW196744:PPW262233 PGA196744:PGA262233 OWE196744:OWE262233 OMI196744:OMI262233 OCM196744:OCM262233 NSQ196744:NSQ262233 NIU196744:NIU262233 MYY196744:MYY262233 MPC196744:MPC262233 MFG196744:MFG262233 LVK196744:LVK262233 LLO196744:LLO262233 LBS196744:LBS262233 KRW196744:KRW262233 KIA196744:KIA262233 JYE196744:JYE262233 JOI196744:JOI262233 JEM196744:JEM262233 IUQ196744:IUQ262233 IKU196744:IKU262233 IAY196744:IAY262233 HRC196744:HRC262233 HHG196744:HHG262233 GXK196744:GXK262233 GNO196744:GNO262233 GDS196744:GDS262233 FTW196744:FTW262233 FKA196744:FKA262233 FAE196744:FAE262233 EQI196744:EQI262233 EGM196744:EGM262233 DWQ196744:DWQ262233 DMU196744:DMU262233 DCY196744:DCY262233 CTC196744:CTC262233 CJG196744:CJG262233 BZK196744:BZK262233 BPO196744:BPO262233 BFS196744:BFS262233 AVW196744:AVW262233 AMA196744:AMA262233 ACE196744:ACE262233 SI196744:SI262233 IM196744:IM262233 WUY131208:WUY196697 WLC131208:WLC196697 WBG131208:WBG196697 VRK131208:VRK196697 VHO131208:VHO196697 UXS131208:UXS196697 UNW131208:UNW196697 UEA131208:UEA196697 TUE131208:TUE196697 TKI131208:TKI196697 TAM131208:TAM196697 SQQ131208:SQQ196697 SGU131208:SGU196697 RWY131208:RWY196697 RNC131208:RNC196697 RDG131208:RDG196697 QTK131208:QTK196697 QJO131208:QJO196697 PZS131208:PZS196697 PPW131208:PPW196697 PGA131208:PGA196697 OWE131208:OWE196697 OMI131208:OMI196697 OCM131208:OCM196697 NSQ131208:NSQ196697 NIU131208:NIU196697 MYY131208:MYY196697 MPC131208:MPC196697 MFG131208:MFG196697 LVK131208:LVK196697 LLO131208:LLO196697 LBS131208:LBS196697 KRW131208:KRW196697 KIA131208:KIA196697 JYE131208:JYE196697 JOI131208:JOI196697 JEM131208:JEM196697 IUQ131208:IUQ196697 IKU131208:IKU196697 IAY131208:IAY196697 HRC131208:HRC196697 HHG131208:HHG196697 GXK131208:GXK196697 GNO131208:GNO196697 GDS131208:GDS196697 FTW131208:FTW196697 FKA131208:FKA196697 FAE131208:FAE196697 EQI131208:EQI196697 EGM131208:EGM196697 DWQ131208:DWQ196697 DMU131208:DMU196697 DCY131208:DCY196697 CTC131208:CTC196697 CJG131208:CJG196697 BZK131208:BZK196697 BPO131208:BPO196697 BFS131208:BFS196697 AVW131208:AVW196697 AMA131208:AMA196697 ACE131208:ACE196697 SI131208:SI196697 IM131208:IM196697 WUY65672:WUY131161 WLC65672:WLC131161 WBG65672:WBG131161 VRK65672:VRK131161 VHO65672:VHO131161 UXS65672:UXS131161 UNW65672:UNW131161 UEA65672:UEA131161 TUE65672:TUE131161 TKI65672:TKI131161 TAM65672:TAM131161 SQQ65672:SQQ131161 SGU65672:SGU131161 RWY65672:RWY131161 RNC65672:RNC131161 RDG65672:RDG131161 QTK65672:QTK131161 QJO65672:QJO131161 PZS65672:PZS131161 PPW65672:PPW131161 PGA65672:PGA131161 OWE65672:OWE131161 OMI65672:OMI131161 OCM65672:OCM131161 NSQ65672:NSQ131161 NIU65672:NIU131161 MYY65672:MYY131161 MPC65672:MPC131161 MFG65672:MFG131161 LVK65672:LVK131161 LLO65672:LLO131161 LBS65672:LBS131161 KRW65672:KRW131161 KIA65672:KIA131161 JYE65672:JYE131161 JOI65672:JOI131161 JEM65672:JEM131161 IUQ65672:IUQ131161 IKU65672:IKU131161 IAY65672:IAY131161 HRC65672:HRC131161 HHG65672:HHG131161 GXK65672:GXK131161 GNO65672:GNO131161 GDS65672:GDS131161 FTW65672:FTW131161 FKA65672:FKA131161 FAE65672:FAE131161 EQI65672:EQI131161 EGM65672:EGM131161 DWQ65672:DWQ131161 DMU65672:DMU131161 DCY65672:DCY131161 CTC65672:CTC131161 CJG65672:CJG131161 BZK65672:BZK131161 BPO65672:BPO131161 BFS65672:BFS131161 AVW65672:AVW131161 AMA65672:AMA131161 ACE65672:ACE131161 SI65672:SI131161 IM65672:IM131161 WUY136:WUY65625 WLC136:WLC65625 WBG136:WBG65625 VRK136:VRK65625 VHO136:VHO65625 UXS136:UXS65625 UNW136:UNW65625 UEA136:UEA65625 TUE136:TUE65625 TKI136:TKI65625 TAM136:TAM65625 SQQ136:SQQ65625 SGU136:SGU65625 RWY136:RWY65625 RNC136:RNC65625 RDG136:RDG65625 QTK136:QTK65625 QJO136:QJO65625 PZS136:PZS65625 PPW136:PPW65625 PGA136:PGA65625 OWE136:OWE65625 OMI136:OMI65625 OCM136:OCM65625 NSQ136:NSQ65625 NIU136:NIU65625 MYY136:MYY65625 MPC136:MPC65625 MFG136:MFG65625 LVK136:LVK65625 LLO136:LLO65625 LBS136:LBS65625 KRW136:KRW65625 KIA136:KIA65625 JYE136:JYE65625 JOI136:JOI65625 JEM136:JEM65625 IUQ136:IUQ65625 IKU136:IKU65625 IAY136:IAY65625 HRC136:HRC65625 HHG136:HHG65625 GXK136:GXK65625 GNO136:GNO65625 GDS136:GDS65625 FTW136:FTW65625 FKA136:FKA65625 FAE136:FAE65625 EQI136:EQI65625 EGM136:EGM65625 DWQ136:DWQ65625 DMU136:DMU65625 DCY136:DCY65625 CTC136:CTC65625 CJG136:CJG65625 BZK136:BZK65625 BPO136:BPO65625 BFS136:BFS65625 AVW136:AVW65625 AMA136:AMA65625 ACE136:ACE65625 SI136:SI65625">
      <formula1>0</formula1>
      <formula2>500</formula2>
    </dataValidation>
    <dataValidation type="list" allowBlank="1" showInputMessage="1" showErrorMessage="1" sqref="E3:E133">
      <formula1>$L$4:$L$119</formula1>
    </dataValidation>
  </dataValidations>
  <printOptions horizontalCentered="1"/>
  <pageMargins left="0.39370078740157483" right="0.39370078740157483" top="1.1417322834645669" bottom="0.74803149606299213" header="0.51181102362204722" footer="0.51181102362204722"/>
  <pageSetup scale="75" orientation="portrait" horizontalDpi="4294967293" r:id="rId1"/>
  <headerFooter alignWithMargins="0">
    <oddHeader>&amp;L&amp;"-,Negrita"&amp;20Plantilla de Personal de Carácter Permanente 2011
&amp;14Nombre de la Entidad: &amp;F, Jalisco</oddHeader>
    <oddFooter>&amp;RPágina &amp;P de &amp;N</oddFooter>
  </headerFooter>
  <drawing r:id="rId2"/>
</worksheet>
</file>

<file path=xl/worksheets/sheet8.xml><?xml version="1.0" encoding="utf-8"?>
<worksheet xmlns="http://schemas.openxmlformats.org/spreadsheetml/2006/main" xmlns:r="http://schemas.openxmlformats.org/officeDocument/2006/relationships">
  <sheetPr codeName="Hoja6"/>
  <dimension ref="A1:U416"/>
  <sheetViews>
    <sheetView topLeftCell="B1" zoomScale="90" zoomScaleNormal="90" workbookViewId="0">
      <selection activeCell="C16" sqref="C16"/>
    </sheetView>
  </sheetViews>
  <sheetFormatPr baseColWidth="10" defaultColWidth="0" defaultRowHeight="15" zeroHeight="1"/>
  <cols>
    <col min="1" max="1" width="5" style="25" bestFit="1" customWidth="1"/>
    <col min="2" max="2" width="55" style="25" customWidth="1"/>
    <col min="3" max="3" width="14.85546875" style="30" customWidth="1"/>
    <col min="4" max="8" width="13.42578125" style="30" hidden="1" customWidth="1"/>
    <col min="9" max="9" width="12.42578125" style="30" hidden="1" customWidth="1"/>
    <col min="10" max="17" width="13.42578125" style="30" customWidth="1"/>
    <col min="18" max="18" width="13.42578125" style="31" customWidth="1"/>
    <col min="19" max="19" width="0.28515625" customWidth="1"/>
    <col min="20" max="21" width="0" hidden="1" customWidth="1"/>
    <col min="22" max="16384" width="11.42578125" hidden="1"/>
  </cols>
  <sheetData>
    <row r="1" spans="1:18">
      <c r="A1" s="558" t="s">
        <v>1420</v>
      </c>
      <c r="B1" s="558" t="s">
        <v>740</v>
      </c>
      <c r="C1" s="557" t="s">
        <v>796</v>
      </c>
      <c r="D1" s="557"/>
      <c r="E1" s="557"/>
      <c r="F1" s="557"/>
      <c r="G1" s="557"/>
      <c r="H1" s="557"/>
      <c r="I1" s="557"/>
      <c r="J1" s="557"/>
      <c r="K1" s="557"/>
      <c r="L1" s="557"/>
      <c r="M1" s="557"/>
      <c r="N1" s="557"/>
      <c r="O1" s="557"/>
      <c r="P1" s="557"/>
      <c r="Q1" s="557"/>
      <c r="R1" s="560" t="s">
        <v>739</v>
      </c>
    </row>
    <row r="2" spans="1:18" s="32" customFormat="1">
      <c r="A2" s="559"/>
      <c r="B2" s="559"/>
      <c r="C2" s="33" t="s">
        <v>797</v>
      </c>
      <c r="D2" s="33" t="s">
        <v>1615</v>
      </c>
      <c r="E2" s="33" t="s">
        <v>1616</v>
      </c>
      <c r="F2" s="33" t="s">
        <v>1617</v>
      </c>
      <c r="G2" s="33" t="s">
        <v>1618</v>
      </c>
      <c r="H2" s="33" t="s">
        <v>1619</v>
      </c>
      <c r="I2" s="33" t="s">
        <v>1620</v>
      </c>
      <c r="J2" s="33" t="s">
        <v>798</v>
      </c>
      <c r="K2" s="33" t="s">
        <v>799</v>
      </c>
      <c r="L2" s="33" t="s">
        <v>800</v>
      </c>
      <c r="M2" s="33" t="s">
        <v>801</v>
      </c>
      <c r="N2" s="33" t="s">
        <v>802</v>
      </c>
      <c r="O2" s="33" t="s">
        <v>803</v>
      </c>
      <c r="P2" s="33" t="s">
        <v>804</v>
      </c>
      <c r="Q2" s="33" t="s">
        <v>805</v>
      </c>
      <c r="R2" s="559"/>
    </row>
    <row r="3" spans="1:18" ht="25.5" customHeight="1">
      <c r="A3" s="26"/>
      <c r="B3" s="27" t="s">
        <v>1612</v>
      </c>
      <c r="C3" s="34">
        <f>705046.17+D3+E3</f>
        <v>811281.17</v>
      </c>
      <c r="D3" s="34">
        <v>96577</v>
      </c>
      <c r="E3" s="34">
        <v>9658</v>
      </c>
      <c r="F3" s="34"/>
      <c r="G3" s="34"/>
      <c r="H3" s="34"/>
      <c r="I3" s="34"/>
      <c r="J3" s="29">
        <v>359180</v>
      </c>
      <c r="K3" s="29">
        <v>2101170</v>
      </c>
      <c r="L3" s="34"/>
      <c r="M3" s="34"/>
      <c r="N3" s="34"/>
      <c r="O3" s="34"/>
      <c r="P3" s="34"/>
      <c r="Q3" s="34"/>
      <c r="R3" s="28">
        <f>J3+K3+L3+M3+N3+O3+P3+Q3+C3</f>
        <v>3271631.17</v>
      </c>
    </row>
    <row r="4" spans="1:18" ht="25.5" customHeight="1">
      <c r="A4" s="26"/>
      <c r="B4" s="27" t="s">
        <v>1463</v>
      </c>
      <c r="C4" s="34">
        <f>906404.5+D4+E4</f>
        <v>1042979.5</v>
      </c>
      <c r="D4" s="34">
        <v>124159</v>
      </c>
      <c r="E4" s="34">
        <v>12416</v>
      </c>
      <c r="F4" s="34"/>
      <c r="G4" s="34"/>
      <c r="H4" s="34"/>
      <c r="I4" s="34"/>
      <c r="J4" s="34">
        <v>770895</v>
      </c>
      <c r="K4" s="34">
        <v>181550</v>
      </c>
      <c r="L4" s="34"/>
      <c r="M4" s="34"/>
      <c r="N4" s="34"/>
      <c r="O4" s="34"/>
      <c r="P4" s="34"/>
      <c r="Q4" s="34"/>
      <c r="R4" s="28">
        <f t="shared" ref="R4:R42" si="0">J4+K4+L4+M4+N4+O4+P4+Q4+C4</f>
        <v>1995424.5</v>
      </c>
    </row>
    <row r="5" spans="1:18" ht="25.5" customHeight="1">
      <c r="A5" s="26"/>
      <c r="B5" s="27" t="s">
        <v>1458</v>
      </c>
      <c r="C5" s="34">
        <f>587345.83+D5+E5</f>
        <v>675851.83</v>
      </c>
      <c r="D5" s="34">
        <v>80460</v>
      </c>
      <c r="E5" s="34">
        <v>8046</v>
      </c>
      <c r="F5" s="34"/>
      <c r="G5" s="34"/>
      <c r="H5" s="34"/>
      <c r="I5" s="34"/>
      <c r="J5" s="34">
        <v>80854.649999999994</v>
      </c>
      <c r="K5" s="34">
        <v>1162843.6499999999</v>
      </c>
      <c r="L5" s="29"/>
      <c r="M5" s="29"/>
      <c r="N5" s="29"/>
      <c r="O5" s="29"/>
      <c r="P5" s="29"/>
      <c r="Q5" s="29"/>
      <c r="R5" s="28">
        <f t="shared" si="0"/>
        <v>1919550.13</v>
      </c>
    </row>
    <row r="6" spans="1:18" ht="25.5" customHeight="1">
      <c r="A6" s="26"/>
      <c r="B6" s="27" t="s">
        <v>1453</v>
      </c>
      <c r="C6" s="34">
        <f>415674.17+D6+E6</f>
        <v>478310.17</v>
      </c>
      <c r="D6" s="34">
        <v>56942</v>
      </c>
      <c r="E6" s="34">
        <v>5694</v>
      </c>
      <c r="F6" s="34"/>
      <c r="G6" s="34"/>
      <c r="H6" s="34"/>
      <c r="I6" s="34"/>
      <c r="J6" s="34">
        <v>25000</v>
      </c>
      <c r="K6" s="29"/>
      <c r="L6" s="29"/>
      <c r="M6" s="29"/>
      <c r="N6" s="29"/>
      <c r="O6" s="29"/>
      <c r="P6" s="29"/>
      <c r="Q6" s="29"/>
      <c r="R6" s="28">
        <f t="shared" si="0"/>
        <v>503310.17</v>
      </c>
    </row>
    <row r="7" spans="1:18" ht="25.5" customHeight="1">
      <c r="A7" s="26"/>
      <c r="B7" s="27" t="s">
        <v>1468</v>
      </c>
      <c r="C7" s="34">
        <f>142033.67+D7+E7</f>
        <v>163436.67000000001</v>
      </c>
      <c r="D7" s="34">
        <v>19457</v>
      </c>
      <c r="E7" s="34">
        <v>1946</v>
      </c>
      <c r="F7" s="34"/>
      <c r="G7" s="34"/>
      <c r="H7" s="34"/>
      <c r="I7" s="34"/>
      <c r="J7" s="34">
        <v>11984.82</v>
      </c>
      <c r="K7" s="29"/>
      <c r="L7" s="29"/>
      <c r="M7" s="29"/>
      <c r="N7" s="29"/>
      <c r="O7" s="29"/>
      <c r="P7" s="29"/>
      <c r="Q7" s="29"/>
      <c r="R7" s="28">
        <f t="shared" si="0"/>
        <v>175421.49000000002</v>
      </c>
    </row>
    <row r="8" spans="1:18" ht="25.5" customHeight="1">
      <c r="A8" s="26"/>
      <c r="B8" s="27" t="s">
        <v>1613</v>
      </c>
      <c r="C8" s="34">
        <f>185237.5+D8+E8</f>
        <v>213150.5</v>
      </c>
      <c r="D8" s="34">
        <v>25375</v>
      </c>
      <c r="E8" s="34">
        <v>2538</v>
      </c>
      <c r="F8" s="34"/>
      <c r="G8" s="34"/>
      <c r="H8" s="34"/>
      <c r="I8" s="34"/>
      <c r="J8" s="34">
        <v>8297.4</v>
      </c>
      <c r="K8" s="34">
        <v>22800</v>
      </c>
      <c r="L8" s="29"/>
      <c r="M8" s="29"/>
      <c r="N8" s="29"/>
      <c r="O8" s="29"/>
      <c r="P8" s="29"/>
      <c r="Q8" s="29"/>
      <c r="R8" s="28">
        <f t="shared" si="0"/>
        <v>244247.9</v>
      </c>
    </row>
    <row r="9" spans="1:18" ht="25.5" customHeight="1">
      <c r="A9" s="26"/>
      <c r="B9" s="27" t="s">
        <v>1464</v>
      </c>
      <c r="C9" s="34">
        <f>615292.67+D9+E9</f>
        <v>708008.67</v>
      </c>
      <c r="D9" s="34">
        <v>84287</v>
      </c>
      <c r="E9" s="34">
        <v>8429</v>
      </c>
      <c r="F9" s="34"/>
      <c r="G9" s="34"/>
      <c r="H9" s="34"/>
      <c r="I9" s="34"/>
      <c r="J9" s="34">
        <v>54786</v>
      </c>
      <c r="K9" s="29">
        <f>230500+29400+51100+18896</f>
        <v>329896</v>
      </c>
      <c r="L9" s="34">
        <f>50000+800000+33500+2369900+48000</f>
        <v>3301400</v>
      </c>
      <c r="M9" s="34"/>
      <c r="N9" s="34"/>
      <c r="O9" s="34"/>
      <c r="P9" s="34"/>
      <c r="Q9" s="34"/>
      <c r="R9" s="28">
        <f t="shared" si="0"/>
        <v>4394090.67</v>
      </c>
    </row>
    <row r="10" spans="1:18" ht="25.5" customHeight="1">
      <c r="A10" s="26"/>
      <c r="B10" s="27" t="s">
        <v>1454</v>
      </c>
      <c r="C10" s="34">
        <f>898946.33+D10+E10</f>
        <v>1034406.33</v>
      </c>
      <c r="D10" s="34">
        <v>123145</v>
      </c>
      <c r="E10" s="34">
        <v>12315</v>
      </c>
      <c r="F10" s="34"/>
      <c r="G10" s="34"/>
      <c r="H10" s="34"/>
      <c r="I10" s="34"/>
      <c r="J10" s="29">
        <f>451085+6693</f>
        <v>457778</v>
      </c>
      <c r="K10" s="29">
        <v>64680</v>
      </c>
      <c r="L10" s="29"/>
      <c r="M10" s="29"/>
      <c r="N10" s="29"/>
      <c r="O10" s="29"/>
      <c r="P10" s="29"/>
      <c r="Q10" s="29"/>
      <c r="R10" s="28">
        <f t="shared" si="0"/>
        <v>1556864.33</v>
      </c>
    </row>
    <row r="11" spans="1:18" ht="25.5" customHeight="1">
      <c r="A11" s="26"/>
      <c r="B11" s="27" t="s">
        <v>1457</v>
      </c>
      <c r="C11" s="34">
        <f>790930.67+D11+E11</f>
        <v>910111.67</v>
      </c>
      <c r="D11" s="34">
        <v>108346</v>
      </c>
      <c r="E11" s="34">
        <v>10835</v>
      </c>
      <c r="F11" s="34"/>
      <c r="G11" s="34"/>
      <c r="H11" s="34"/>
      <c r="I11" s="34"/>
      <c r="J11" s="29">
        <v>6693.08</v>
      </c>
      <c r="K11" s="29">
        <v>45000</v>
      </c>
      <c r="L11" s="29"/>
      <c r="M11" s="29">
        <v>15000</v>
      </c>
      <c r="N11" s="29"/>
      <c r="O11" s="29"/>
      <c r="P11" s="29"/>
      <c r="Q11" s="29">
        <v>4375512</v>
      </c>
      <c r="R11" s="28">
        <f t="shared" si="0"/>
        <v>5352316.75</v>
      </c>
    </row>
    <row r="12" spans="1:18" ht="25.5" customHeight="1">
      <c r="A12" s="26"/>
      <c r="B12" s="27" t="s">
        <v>1466</v>
      </c>
      <c r="C12" s="34">
        <f>115181.83+D12+E12</f>
        <v>132537.83000000002</v>
      </c>
      <c r="D12" s="34">
        <v>15778</v>
      </c>
      <c r="E12" s="34">
        <v>1578</v>
      </c>
      <c r="F12" s="34"/>
      <c r="G12" s="34"/>
      <c r="H12" s="34"/>
      <c r="I12" s="34"/>
      <c r="J12" s="34">
        <v>1000</v>
      </c>
      <c r="K12" s="29"/>
      <c r="L12" s="29"/>
      <c r="M12" s="29"/>
      <c r="N12" s="29"/>
      <c r="O12" s="29"/>
      <c r="P12" s="29"/>
      <c r="Q12" s="29"/>
      <c r="R12" s="28">
        <f t="shared" si="0"/>
        <v>133537.83000000002</v>
      </c>
    </row>
    <row r="13" spans="1:18" ht="25.5" customHeight="1">
      <c r="A13" s="26"/>
      <c r="B13" s="27" t="s">
        <v>1465</v>
      </c>
      <c r="C13" s="34">
        <f>1115014.17-164+D13+E13</f>
        <v>1282868.17</v>
      </c>
      <c r="D13" s="34">
        <v>152744</v>
      </c>
      <c r="E13" s="34">
        <v>15274</v>
      </c>
      <c r="F13" s="34"/>
      <c r="G13" s="34"/>
      <c r="H13" s="34"/>
      <c r="I13" s="34"/>
      <c r="J13" s="34"/>
      <c r="K13" s="34"/>
      <c r="L13" s="34"/>
      <c r="M13" s="34"/>
      <c r="N13" s="34">
        <v>13956238</v>
      </c>
      <c r="O13" s="34"/>
      <c r="P13" s="34"/>
      <c r="Q13" s="34"/>
      <c r="R13" s="28">
        <f t="shared" si="0"/>
        <v>15239106.17</v>
      </c>
    </row>
    <row r="14" spans="1:18" s="401" customFormat="1" ht="25.5" customHeight="1">
      <c r="A14" s="26"/>
      <c r="B14" s="27" t="s">
        <v>1460</v>
      </c>
      <c r="C14" s="34">
        <f>921771+D14+E14+I14</f>
        <v>1801109</v>
      </c>
      <c r="D14" s="34">
        <f>126271+59440</f>
        <v>185711</v>
      </c>
      <c r="E14" s="34">
        <v>12627</v>
      </c>
      <c r="F14" s="34"/>
      <c r="G14" s="34"/>
      <c r="H14" s="34"/>
      <c r="I14" s="34">
        <v>681000</v>
      </c>
      <c r="J14" s="34">
        <f>2990000-911593</f>
        <v>2078407</v>
      </c>
      <c r="K14" s="34">
        <f>5500+182800+4324000-235160</f>
        <v>4277140</v>
      </c>
      <c r="L14" s="34"/>
      <c r="M14" s="34">
        <v>554000</v>
      </c>
      <c r="N14" s="34"/>
      <c r="O14" s="34"/>
      <c r="P14" s="34"/>
      <c r="Q14" s="34"/>
      <c r="R14" s="28">
        <f t="shared" si="0"/>
        <v>8710656</v>
      </c>
    </row>
    <row r="15" spans="1:18" s="401" customFormat="1" ht="25.5" customHeight="1">
      <c r="A15" s="26"/>
      <c r="B15" s="27" t="s">
        <v>1462</v>
      </c>
      <c r="C15" s="34">
        <f>159784.83+D15+E15</f>
        <v>183862.83</v>
      </c>
      <c r="D15" s="34">
        <v>21889</v>
      </c>
      <c r="E15" s="34">
        <v>2189</v>
      </c>
      <c r="F15" s="34"/>
      <c r="G15" s="34"/>
      <c r="H15" s="34"/>
      <c r="I15" s="34"/>
      <c r="J15" s="34">
        <v>11161.35</v>
      </c>
      <c r="K15" s="34"/>
      <c r="L15" s="34"/>
      <c r="M15" s="34"/>
      <c r="N15" s="34"/>
      <c r="O15" s="34"/>
      <c r="P15" s="34"/>
      <c r="Q15" s="34"/>
      <c r="R15" s="28">
        <f t="shared" si="0"/>
        <v>195024.18</v>
      </c>
    </row>
    <row r="16" spans="1:18" s="401" customFormat="1" ht="25.5" customHeight="1">
      <c r="A16" s="26"/>
      <c r="B16" s="27" t="s">
        <v>1467</v>
      </c>
      <c r="C16" s="34">
        <f>414036+D16+E16</f>
        <v>477292</v>
      </c>
      <c r="D16" s="34">
        <v>57505</v>
      </c>
      <c r="E16" s="34">
        <v>5751</v>
      </c>
      <c r="F16" s="34"/>
      <c r="G16" s="34"/>
      <c r="H16" s="34"/>
      <c r="I16" s="34"/>
      <c r="J16" s="34">
        <v>19152</v>
      </c>
      <c r="K16" s="34">
        <v>430</v>
      </c>
      <c r="L16" s="34"/>
      <c r="M16" s="34"/>
      <c r="N16" s="34"/>
      <c r="O16" s="34"/>
      <c r="P16" s="34"/>
      <c r="Q16" s="34"/>
      <c r="R16" s="28">
        <f t="shared" si="0"/>
        <v>496874</v>
      </c>
    </row>
    <row r="17" spans="1:18" s="401" customFormat="1" ht="25.5" customHeight="1">
      <c r="A17" s="26"/>
      <c r="B17" s="27" t="s">
        <v>1459</v>
      </c>
      <c r="C17" s="34">
        <f>589779+D17+E17</f>
        <v>678652</v>
      </c>
      <c r="D17" s="34">
        <v>80794</v>
      </c>
      <c r="E17" s="34">
        <v>8079</v>
      </c>
      <c r="F17" s="34"/>
      <c r="G17" s="34"/>
      <c r="H17" s="34"/>
      <c r="I17" s="34"/>
      <c r="J17" s="34">
        <v>179198.41</v>
      </c>
      <c r="K17" s="34"/>
      <c r="L17" s="34"/>
      <c r="M17" s="34"/>
      <c r="N17" s="34"/>
      <c r="O17" s="34"/>
      <c r="P17" s="34"/>
      <c r="Q17" s="34"/>
      <c r="R17" s="28">
        <f t="shared" si="0"/>
        <v>857850.41</v>
      </c>
    </row>
    <row r="18" spans="1:18" s="401" customFormat="1" ht="25.5" customHeight="1">
      <c r="A18" s="26"/>
      <c r="B18" s="27" t="s">
        <v>1455</v>
      </c>
      <c r="C18" s="34">
        <f>310688+D18+E18</f>
        <v>357504</v>
      </c>
      <c r="D18" s="34">
        <v>42560</v>
      </c>
      <c r="E18" s="34">
        <v>4256</v>
      </c>
      <c r="F18" s="34"/>
      <c r="G18" s="34"/>
      <c r="H18" s="34"/>
      <c r="I18" s="34"/>
      <c r="J18" s="29">
        <v>6693.08</v>
      </c>
      <c r="K18" s="34"/>
      <c r="L18" s="34"/>
      <c r="M18" s="34"/>
      <c r="N18" s="34"/>
      <c r="O18" s="34"/>
      <c r="P18" s="34"/>
      <c r="Q18" s="34"/>
      <c r="R18" s="28">
        <f t="shared" si="0"/>
        <v>364197.08</v>
      </c>
    </row>
    <row r="19" spans="1:18" s="401" customFormat="1" ht="25.5" customHeight="1">
      <c r="A19" s="26"/>
      <c r="B19" s="27" t="s">
        <v>1610</v>
      </c>
      <c r="C19" s="34">
        <f>230594.83+D19+E19</f>
        <v>265341.82999999996</v>
      </c>
      <c r="D19" s="34">
        <v>31588</v>
      </c>
      <c r="E19" s="34">
        <v>3159</v>
      </c>
      <c r="F19" s="34"/>
      <c r="G19" s="34"/>
      <c r="H19" s="34"/>
      <c r="I19" s="34"/>
      <c r="J19" s="29">
        <v>59794.5</v>
      </c>
      <c r="K19" s="29">
        <f>46450+36000</f>
        <v>82450</v>
      </c>
      <c r="L19" s="34">
        <v>6200</v>
      </c>
      <c r="M19" s="34"/>
      <c r="N19" s="34"/>
      <c r="O19" s="34"/>
      <c r="P19" s="34"/>
      <c r="Q19" s="34"/>
      <c r="R19" s="28">
        <f t="shared" si="0"/>
        <v>413786.32999999996</v>
      </c>
    </row>
    <row r="20" spans="1:18" s="401" customFormat="1" ht="25.5" customHeight="1">
      <c r="A20" s="26"/>
      <c r="B20" s="27" t="s">
        <v>1469</v>
      </c>
      <c r="C20" s="34">
        <f>294019.67+D20+E20</f>
        <v>338325.67</v>
      </c>
      <c r="D20" s="34">
        <v>40278</v>
      </c>
      <c r="E20" s="34">
        <v>4028</v>
      </c>
      <c r="F20" s="34"/>
      <c r="G20" s="34"/>
      <c r="H20" s="34"/>
      <c r="I20" s="34"/>
      <c r="J20" s="34">
        <v>48928.47</v>
      </c>
      <c r="K20" s="34"/>
      <c r="L20" s="34"/>
      <c r="M20" s="34"/>
      <c r="N20" s="34"/>
      <c r="O20" s="34"/>
      <c r="P20" s="34"/>
      <c r="Q20" s="34"/>
      <c r="R20" s="28">
        <f t="shared" si="0"/>
        <v>387254.14</v>
      </c>
    </row>
    <row r="21" spans="1:18" s="401" customFormat="1" ht="25.5" customHeight="1">
      <c r="A21" s="26"/>
      <c r="B21" s="27" t="s">
        <v>1456</v>
      </c>
      <c r="C21" s="34">
        <f>3619474+D21+E21</f>
        <v>4164900</v>
      </c>
      <c r="D21" s="34">
        <v>495842</v>
      </c>
      <c r="E21" s="34">
        <v>49584</v>
      </c>
      <c r="F21" s="34"/>
      <c r="G21" s="34"/>
      <c r="H21" s="34"/>
      <c r="I21" s="34"/>
      <c r="J21" s="29">
        <v>124379</v>
      </c>
      <c r="K21" s="34"/>
      <c r="L21" s="34"/>
      <c r="M21" s="34"/>
      <c r="N21" s="34"/>
      <c r="O21" s="34"/>
      <c r="P21" s="34"/>
      <c r="Q21" s="34"/>
      <c r="R21" s="28">
        <f t="shared" si="0"/>
        <v>4289279</v>
      </c>
    </row>
    <row r="22" spans="1:18" s="401" customFormat="1" ht="25.5" customHeight="1">
      <c r="A22" s="26"/>
      <c r="B22" s="27" t="s">
        <v>1461</v>
      </c>
      <c r="C22" s="34">
        <f>486216.5+D22+E22+F22+G22</f>
        <v>540425.5</v>
      </c>
      <c r="D22" s="34">
        <f>6604</f>
        <v>6604</v>
      </c>
      <c r="E22" s="34">
        <v>6605</v>
      </c>
      <c r="F22" s="34">
        <v>40000</v>
      </c>
      <c r="G22" s="34">
        <v>1000</v>
      </c>
      <c r="H22" s="34"/>
      <c r="I22" s="34"/>
      <c r="J22" s="34">
        <v>514699</v>
      </c>
      <c r="K22" s="34">
        <f>1400+7200+4000</f>
        <v>12600</v>
      </c>
      <c r="L22" s="34"/>
      <c r="M22" s="34"/>
      <c r="N22" s="34"/>
      <c r="O22" s="34"/>
      <c r="P22" s="34"/>
      <c r="Q22" s="34"/>
      <c r="R22" s="28">
        <f t="shared" si="0"/>
        <v>1067724.5</v>
      </c>
    </row>
    <row r="23" spans="1:18" s="401" customFormat="1" ht="25.5" customHeight="1">
      <c r="A23" s="26"/>
      <c r="B23" s="42" t="s">
        <v>1609</v>
      </c>
      <c r="C23" s="34">
        <f>590156.33+D23+E23+H23</f>
        <v>1634363.33</v>
      </c>
      <c r="D23" s="34">
        <v>80843</v>
      </c>
      <c r="E23" s="34">
        <v>8084</v>
      </c>
      <c r="F23" s="34"/>
      <c r="G23" s="34"/>
      <c r="H23" s="34">
        <v>955280</v>
      </c>
      <c r="I23" s="34"/>
      <c r="J23" s="34">
        <v>7646</v>
      </c>
      <c r="K23" s="34"/>
      <c r="L23" s="34"/>
      <c r="M23" s="34"/>
      <c r="N23" s="34"/>
      <c r="O23" s="34"/>
      <c r="P23" s="34"/>
      <c r="Q23" s="34"/>
      <c r="R23" s="28">
        <f t="shared" si="0"/>
        <v>1642009.33</v>
      </c>
    </row>
    <row r="24" spans="1:18" ht="25.5" customHeight="1">
      <c r="A24" s="26"/>
      <c r="B24" s="42" t="s">
        <v>1611</v>
      </c>
      <c r="C24" s="34">
        <f>135232.5+D24+E24</f>
        <v>155611.5</v>
      </c>
      <c r="D24" s="34">
        <v>18526</v>
      </c>
      <c r="E24" s="34">
        <v>1853</v>
      </c>
      <c r="F24" s="34"/>
      <c r="G24" s="34"/>
      <c r="H24" s="34"/>
      <c r="I24" s="34"/>
      <c r="J24" s="29">
        <v>2500</v>
      </c>
      <c r="K24" s="29"/>
      <c r="L24" s="29"/>
      <c r="M24" s="29"/>
      <c r="N24" s="29"/>
      <c r="O24" s="29"/>
      <c r="P24" s="29"/>
      <c r="Q24" s="29"/>
      <c r="R24" s="28">
        <f t="shared" si="0"/>
        <v>158111.5</v>
      </c>
    </row>
    <row r="25" spans="1:18" ht="25.5" customHeight="1">
      <c r="A25" s="26"/>
      <c r="B25" s="42" t="s">
        <v>1614</v>
      </c>
      <c r="C25" s="34">
        <f>1703710.5+D25+E25</f>
        <v>1960432.5</v>
      </c>
      <c r="D25" s="34">
        <v>233384</v>
      </c>
      <c r="E25" s="34">
        <v>23338</v>
      </c>
      <c r="F25" s="34"/>
      <c r="G25" s="34"/>
      <c r="H25" s="34"/>
      <c r="I25" s="34"/>
      <c r="J25" s="29">
        <v>1001</v>
      </c>
      <c r="K25" s="29"/>
      <c r="L25" s="29"/>
      <c r="M25" s="29"/>
      <c r="N25" s="29"/>
      <c r="O25" s="29"/>
      <c r="P25" s="29"/>
      <c r="Q25" s="29"/>
      <c r="R25" s="28">
        <f t="shared" si="0"/>
        <v>1961433.5</v>
      </c>
    </row>
    <row r="26" spans="1:18" ht="25.5" customHeight="1">
      <c r="A26" s="26"/>
      <c r="B26" s="27"/>
      <c r="C26" s="34"/>
      <c r="D26" s="34"/>
      <c r="E26" s="34"/>
      <c r="F26" s="34"/>
      <c r="G26" s="34"/>
      <c r="H26" s="34"/>
      <c r="I26" s="34"/>
      <c r="J26" s="34"/>
      <c r="K26" s="34"/>
      <c r="L26" s="34"/>
      <c r="M26" s="34"/>
      <c r="N26" s="34"/>
      <c r="O26" s="34"/>
      <c r="P26" s="34"/>
      <c r="Q26" s="34"/>
      <c r="R26" s="28">
        <f t="shared" si="0"/>
        <v>0</v>
      </c>
    </row>
    <row r="27" spans="1:18" ht="25.5" customHeight="1">
      <c r="A27" s="26"/>
      <c r="J27" s="34"/>
      <c r="K27" s="34"/>
      <c r="L27" s="34"/>
      <c r="M27" s="34"/>
      <c r="N27" s="34"/>
      <c r="O27" s="34"/>
      <c r="P27" s="34"/>
      <c r="Q27" s="34"/>
      <c r="R27" s="28">
        <f t="shared" si="0"/>
        <v>0</v>
      </c>
    </row>
    <row r="28" spans="1:18" s="401" customFormat="1" ht="25.5" hidden="1" customHeight="1">
      <c r="A28" s="26"/>
      <c r="B28" s="27"/>
      <c r="C28" s="34"/>
      <c r="D28" s="34"/>
      <c r="E28" s="34"/>
      <c r="F28" s="34"/>
      <c r="G28" s="34"/>
      <c r="H28" s="34"/>
      <c r="I28" s="34"/>
      <c r="J28" s="34"/>
      <c r="K28" s="34"/>
      <c r="L28" s="34"/>
      <c r="M28" s="34"/>
      <c r="N28" s="34"/>
      <c r="O28" s="34"/>
      <c r="P28" s="34"/>
      <c r="Q28" s="34"/>
      <c r="R28" s="28">
        <f t="shared" si="0"/>
        <v>0</v>
      </c>
    </row>
    <row r="29" spans="1:18" s="401" customFormat="1" ht="25.5" hidden="1" customHeight="1">
      <c r="A29" s="26"/>
      <c r="B29" s="27"/>
      <c r="C29" s="34"/>
      <c r="D29" s="34"/>
      <c r="E29" s="34"/>
      <c r="F29" s="34"/>
      <c r="G29" s="34"/>
      <c r="H29" s="34"/>
      <c r="I29" s="34"/>
      <c r="J29" s="34"/>
      <c r="K29" s="34"/>
      <c r="L29" s="34"/>
      <c r="M29" s="34"/>
      <c r="N29" s="34"/>
      <c r="O29" s="34"/>
      <c r="P29" s="34"/>
      <c r="Q29" s="34"/>
      <c r="R29" s="28">
        <f t="shared" si="0"/>
        <v>0</v>
      </c>
    </row>
    <row r="30" spans="1:18" s="401" customFormat="1" ht="25.5" hidden="1" customHeight="1">
      <c r="A30" s="26"/>
      <c r="D30" s="402"/>
      <c r="E30" s="402"/>
      <c r="F30" s="402"/>
      <c r="G30" s="402"/>
      <c r="H30" s="402"/>
      <c r="I30" s="402"/>
      <c r="J30" s="34"/>
      <c r="K30" s="34"/>
      <c r="L30" s="34"/>
      <c r="M30" s="34"/>
      <c r="N30" s="34"/>
      <c r="O30" s="34"/>
      <c r="P30" s="34"/>
      <c r="Q30" s="34"/>
      <c r="R30" s="28">
        <f t="shared" si="0"/>
        <v>0</v>
      </c>
    </row>
    <row r="31" spans="1:18" ht="25.5" hidden="1" customHeight="1">
      <c r="A31" s="26"/>
      <c r="B31" s="27"/>
      <c r="C31" s="34"/>
      <c r="D31" s="34"/>
      <c r="E31" s="34"/>
      <c r="F31" s="34"/>
      <c r="G31" s="34"/>
      <c r="H31" s="34"/>
      <c r="I31" s="34"/>
      <c r="J31" s="34"/>
      <c r="K31" s="34"/>
      <c r="L31" s="34"/>
      <c r="M31" s="34"/>
      <c r="N31" s="34"/>
      <c r="O31" s="34"/>
      <c r="P31" s="34"/>
      <c r="Q31" s="34"/>
      <c r="R31" s="28">
        <f t="shared" si="0"/>
        <v>0</v>
      </c>
    </row>
    <row r="32" spans="1:18" ht="25.5" hidden="1" customHeight="1">
      <c r="A32" s="26"/>
      <c r="J32" s="34"/>
      <c r="K32" s="34"/>
      <c r="L32" s="34"/>
      <c r="M32" s="34"/>
      <c r="N32" s="34"/>
      <c r="O32" s="34"/>
      <c r="P32" s="34"/>
      <c r="Q32" s="34"/>
      <c r="R32" s="28">
        <f t="shared" si="0"/>
        <v>0</v>
      </c>
    </row>
    <row r="33" spans="1:18" ht="25.5" hidden="1" customHeight="1">
      <c r="A33" s="26"/>
      <c r="J33" s="34"/>
      <c r="K33" s="34"/>
      <c r="L33" s="34"/>
      <c r="M33" s="34"/>
      <c r="N33" s="34"/>
      <c r="O33" s="34"/>
      <c r="P33" s="34"/>
      <c r="Q33" s="34"/>
      <c r="R33" s="28">
        <f t="shared" si="0"/>
        <v>0</v>
      </c>
    </row>
    <row r="34" spans="1:18" s="401" customFormat="1" ht="25.5" hidden="1" customHeight="1">
      <c r="A34" s="26"/>
      <c r="D34" s="402"/>
      <c r="E34" s="402"/>
      <c r="F34" s="402"/>
      <c r="G34" s="402"/>
      <c r="H34" s="402"/>
      <c r="I34" s="402"/>
      <c r="J34" s="34"/>
      <c r="K34" s="34"/>
      <c r="L34" s="34"/>
      <c r="M34" s="34"/>
      <c r="N34" s="34"/>
      <c r="O34" s="34"/>
      <c r="P34" s="34"/>
      <c r="Q34" s="34"/>
      <c r="R34" s="28">
        <f t="shared" si="0"/>
        <v>0</v>
      </c>
    </row>
    <row r="35" spans="1:18" ht="25.5" hidden="1" customHeight="1">
      <c r="A35" s="26"/>
      <c r="J35" s="34"/>
      <c r="K35" s="34"/>
      <c r="L35" s="34"/>
      <c r="M35" s="34"/>
      <c r="N35" s="34"/>
      <c r="O35" s="34"/>
      <c r="P35" s="34"/>
      <c r="Q35" s="34"/>
      <c r="R35" s="28">
        <f t="shared" si="0"/>
        <v>0</v>
      </c>
    </row>
    <row r="36" spans="1:18" ht="25.5" hidden="1" customHeight="1">
      <c r="A36" s="26"/>
      <c r="B36" s="27"/>
      <c r="C36" s="34"/>
      <c r="D36" s="34"/>
      <c r="E36" s="34"/>
      <c r="F36" s="34"/>
      <c r="G36" s="34"/>
      <c r="H36" s="34"/>
      <c r="I36" s="34"/>
      <c r="J36" s="34"/>
      <c r="K36" s="34"/>
      <c r="L36" s="34"/>
      <c r="M36" s="34"/>
      <c r="N36" s="34"/>
      <c r="O36" s="34"/>
      <c r="P36" s="34"/>
      <c r="Q36" s="34"/>
      <c r="R36" s="28">
        <f t="shared" si="0"/>
        <v>0</v>
      </c>
    </row>
    <row r="37" spans="1:18" ht="25.5" hidden="1" customHeight="1">
      <c r="A37" s="26"/>
      <c r="B37" s="27"/>
      <c r="C37" s="34"/>
      <c r="D37" s="34"/>
      <c r="E37" s="34"/>
      <c r="F37" s="34"/>
      <c r="G37" s="34"/>
      <c r="H37" s="34"/>
      <c r="I37" s="34"/>
      <c r="J37" s="34"/>
      <c r="K37" s="34"/>
      <c r="L37" s="34"/>
      <c r="M37" s="34"/>
      <c r="N37" s="34"/>
      <c r="O37" s="34"/>
      <c r="P37" s="34"/>
      <c r="Q37" s="34"/>
      <c r="R37" s="28">
        <f t="shared" si="0"/>
        <v>0</v>
      </c>
    </row>
    <row r="38" spans="1:18" ht="25.5" customHeight="1">
      <c r="A38" s="26"/>
      <c r="J38" s="34"/>
      <c r="K38" s="34"/>
      <c r="L38" s="34"/>
      <c r="M38" s="34"/>
      <c r="N38" s="34"/>
      <c r="O38" s="34"/>
      <c r="P38" s="34"/>
      <c r="Q38" s="34"/>
      <c r="R38" s="28">
        <f t="shared" si="0"/>
        <v>0</v>
      </c>
    </row>
    <row r="39" spans="1:18" s="401" customFormat="1" ht="25.5" customHeight="1">
      <c r="A39" s="26"/>
      <c r="D39" s="402"/>
      <c r="E39" s="402"/>
      <c r="F39" s="402"/>
      <c r="G39" s="402"/>
      <c r="H39" s="402"/>
      <c r="I39" s="402"/>
      <c r="J39" s="34"/>
      <c r="K39" s="34"/>
      <c r="L39" s="34"/>
      <c r="M39" s="34"/>
      <c r="N39" s="34"/>
      <c r="O39" s="34"/>
      <c r="P39" s="34"/>
      <c r="Q39" s="34"/>
      <c r="R39" s="28">
        <f t="shared" si="0"/>
        <v>0</v>
      </c>
    </row>
    <row r="40" spans="1:18" s="401" customFormat="1" ht="25.5" customHeight="1">
      <c r="A40" s="26"/>
      <c r="D40" s="402"/>
      <c r="E40" s="402"/>
      <c r="F40" s="402"/>
      <c r="G40" s="402"/>
      <c r="H40" s="402"/>
      <c r="I40" s="402"/>
      <c r="J40" s="34"/>
      <c r="K40" s="34"/>
      <c r="L40" s="34"/>
      <c r="M40" s="34"/>
      <c r="N40" s="34"/>
      <c r="O40" s="34"/>
      <c r="P40" s="34"/>
      <c r="Q40" s="34"/>
      <c r="R40" s="28">
        <f t="shared" si="0"/>
        <v>0</v>
      </c>
    </row>
    <row r="41" spans="1:18" ht="25.5" customHeight="1">
      <c r="A41" s="26"/>
      <c r="B41" s="42"/>
      <c r="C41" s="34"/>
      <c r="D41" s="34"/>
      <c r="E41" s="34"/>
      <c r="F41" s="34"/>
      <c r="G41" s="34"/>
      <c r="H41" s="34"/>
      <c r="I41" s="34"/>
      <c r="J41" s="34"/>
      <c r="K41" s="34"/>
      <c r="L41" s="34"/>
      <c r="M41" s="34"/>
      <c r="N41" s="34"/>
      <c r="O41" s="34"/>
      <c r="P41" s="34"/>
      <c r="Q41" s="34"/>
      <c r="R41" s="28">
        <f t="shared" si="0"/>
        <v>0</v>
      </c>
    </row>
    <row r="42" spans="1:18" ht="25.5" customHeight="1">
      <c r="A42" s="36"/>
      <c r="B42" s="37" t="s">
        <v>739</v>
      </c>
      <c r="C42" s="35">
        <f>SUM(C3:C41)</f>
        <v>20010762.670000002</v>
      </c>
      <c r="D42" s="35">
        <f>SUM(D3:D41)</f>
        <v>2182794</v>
      </c>
      <c r="E42" s="35">
        <f>SUM(E3:E41)</f>
        <v>218282</v>
      </c>
      <c r="F42" s="35">
        <f t="shared" ref="F42:I42" si="1">SUM(F3:F41)</f>
        <v>40000</v>
      </c>
      <c r="G42" s="35">
        <f t="shared" si="1"/>
        <v>1000</v>
      </c>
      <c r="H42" s="35">
        <f t="shared" si="1"/>
        <v>955280</v>
      </c>
      <c r="I42" s="35">
        <f t="shared" si="1"/>
        <v>681000</v>
      </c>
      <c r="J42" s="35">
        <f t="shared" ref="J42:Q42" si="2">SUM(J3:J41)</f>
        <v>4830028.7600000007</v>
      </c>
      <c r="K42" s="35">
        <f t="shared" si="2"/>
        <v>8280559.6500000004</v>
      </c>
      <c r="L42" s="35">
        <f t="shared" si="2"/>
        <v>3307600</v>
      </c>
      <c r="M42" s="35">
        <f t="shared" si="2"/>
        <v>569000</v>
      </c>
      <c r="N42" s="35">
        <f t="shared" si="2"/>
        <v>13956238</v>
      </c>
      <c r="O42" s="35">
        <f t="shared" si="2"/>
        <v>0</v>
      </c>
      <c r="P42" s="35">
        <f t="shared" si="2"/>
        <v>0</v>
      </c>
      <c r="Q42" s="35">
        <f t="shared" si="2"/>
        <v>4375512</v>
      </c>
      <c r="R42" s="28">
        <f t="shared" si="0"/>
        <v>55329701.079999998</v>
      </c>
    </row>
    <row r="43" spans="1:18" ht="3" customHeight="1">
      <c r="A43" s="4"/>
      <c r="B43" s="9"/>
    </row>
    <row r="44" spans="1:18" ht="25.5" hidden="1" customHeight="1">
      <c r="A44" s="4"/>
      <c r="B44" s="9"/>
    </row>
    <row r="45" spans="1:18" ht="25.5" hidden="1" customHeight="1">
      <c r="A45" s="4"/>
      <c r="B45" s="9"/>
    </row>
    <row r="46" spans="1:18" ht="25.5" hidden="1" customHeight="1">
      <c r="A46" s="4"/>
      <c r="B46" s="9"/>
    </row>
    <row r="47" spans="1:18" ht="25.5" hidden="1" customHeight="1">
      <c r="A47" s="4"/>
      <c r="B47" s="9"/>
    </row>
    <row r="48" spans="1:18" s="30" customFormat="1" ht="25.5" hidden="1" customHeight="1">
      <c r="A48" s="4"/>
      <c r="B48" s="9"/>
      <c r="R48" s="31"/>
    </row>
    <row r="49" spans="1:18" s="30" customFormat="1" ht="25.5" hidden="1" customHeight="1">
      <c r="A49" s="4"/>
      <c r="B49" s="9"/>
      <c r="R49" s="31"/>
    </row>
    <row r="50" spans="1:18" s="30" customFormat="1" ht="25.5" hidden="1" customHeight="1">
      <c r="A50" s="4"/>
      <c r="B50" s="9"/>
      <c r="R50" s="31"/>
    </row>
    <row r="51" spans="1:18" s="30" customFormat="1" ht="25.5" hidden="1" customHeight="1">
      <c r="A51" s="4"/>
      <c r="B51" s="6"/>
      <c r="R51" s="31"/>
    </row>
    <row r="52" spans="1:18" s="30" customFormat="1" ht="25.5" hidden="1" customHeight="1">
      <c r="A52" s="4"/>
      <c r="B52" s="9"/>
      <c r="R52" s="31"/>
    </row>
    <row r="53" spans="1:18" s="30" customFormat="1" ht="25.5" hidden="1" customHeight="1">
      <c r="A53" s="4"/>
      <c r="B53" s="9"/>
      <c r="R53" s="31"/>
    </row>
    <row r="54" spans="1:18" s="30" customFormat="1" ht="25.5" hidden="1" customHeight="1">
      <c r="A54" s="4"/>
      <c r="B54" s="9"/>
      <c r="R54" s="31"/>
    </row>
    <row r="55" spans="1:18" s="30" customFormat="1" ht="25.5" hidden="1" customHeight="1">
      <c r="A55" s="4"/>
      <c r="B55" s="6"/>
      <c r="R55" s="31"/>
    </row>
    <row r="56" spans="1:18" s="30" customFormat="1" ht="25.5" hidden="1" customHeight="1">
      <c r="A56" s="4"/>
      <c r="B56" s="9"/>
      <c r="R56" s="31"/>
    </row>
    <row r="57" spans="1:18" s="30" customFormat="1" ht="25.5" hidden="1" customHeight="1">
      <c r="A57" s="4"/>
      <c r="B57" s="9"/>
      <c r="R57" s="31"/>
    </row>
    <row r="58" spans="1:18" s="30" customFormat="1" ht="25.5" hidden="1" customHeight="1">
      <c r="A58" s="4"/>
      <c r="B58" s="9"/>
      <c r="R58" s="31"/>
    </row>
    <row r="59" spans="1:18" s="30" customFormat="1" ht="25.5" hidden="1" customHeight="1">
      <c r="A59" s="4"/>
      <c r="B59" s="9"/>
      <c r="R59" s="31"/>
    </row>
    <row r="60" spans="1:18" s="30" customFormat="1" ht="25.5" hidden="1" customHeight="1">
      <c r="A60" s="4"/>
      <c r="B60" s="9"/>
      <c r="R60" s="31"/>
    </row>
    <row r="61" spans="1:18" s="30" customFormat="1" ht="25.5" hidden="1" customHeight="1">
      <c r="A61" s="4"/>
      <c r="B61" s="9"/>
      <c r="R61" s="31"/>
    </row>
    <row r="62" spans="1:18" s="30" customFormat="1" ht="25.5" hidden="1" customHeight="1">
      <c r="A62" s="4"/>
      <c r="B62" s="9"/>
      <c r="R62" s="31"/>
    </row>
    <row r="63" spans="1:18" s="30" customFormat="1" ht="25.5" hidden="1" customHeight="1">
      <c r="A63" s="4"/>
      <c r="B63" s="9"/>
      <c r="R63" s="31"/>
    </row>
    <row r="64" spans="1:18" s="30" customFormat="1" ht="25.5" hidden="1" customHeight="1">
      <c r="A64" s="4"/>
      <c r="B64" s="9"/>
      <c r="R64" s="31"/>
    </row>
    <row r="65" spans="1:18" s="30" customFormat="1" ht="25.5" hidden="1" customHeight="1">
      <c r="A65" s="4"/>
      <c r="B65" s="6"/>
      <c r="R65" s="31"/>
    </row>
    <row r="66" spans="1:18" s="30" customFormat="1" ht="25.5" hidden="1" customHeight="1">
      <c r="A66" s="4"/>
      <c r="B66" s="9"/>
      <c r="R66" s="31"/>
    </row>
    <row r="67" spans="1:18" s="30" customFormat="1" ht="25.5" hidden="1" customHeight="1">
      <c r="A67" s="4"/>
      <c r="B67" s="9"/>
      <c r="R67" s="31"/>
    </row>
    <row r="68" spans="1:18" s="30" customFormat="1" ht="25.5" hidden="1" customHeight="1">
      <c r="A68" s="4"/>
      <c r="B68" s="9"/>
      <c r="R68" s="31"/>
    </row>
    <row r="69" spans="1:18" s="30" customFormat="1" ht="25.5" hidden="1" customHeight="1">
      <c r="A69" s="4"/>
      <c r="B69" s="9"/>
      <c r="R69" s="31"/>
    </row>
    <row r="70" spans="1:18" s="30" customFormat="1" ht="25.5" hidden="1" customHeight="1">
      <c r="A70" s="4"/>
      <c r="B70" s="9"/>
      <c r="R70" s="31"/>
    </row>
    <row r="71" spans="1:18" s="30" customFormat="1" ht="25.5" hidden="1" customHeight="1">
      <c r="A71" s="4"/>
      <c r="B71" s="9"/>
      <c r="R71" s="31"/>
    </row>
    <row r="72" spans="1:18" s="30" customFormat="1" ht="25.5" hidden="1" customHeight="1">
      <c r="A72" s="4"/>
      <c r="B72" s="9"/>
      <c r="R72" s="31"/>
    </row>
    <row r="73" spans="1:18" s="30" customFormat="1" ht="25.5" hidden="1" customHeight="1">
      <c r="A73" s="4"/>
      <c r="B73" s="9"/>
      <c r="R73" s="31"/>
    </row>
    <row r="74" spans="1:18" s="30" customFormat="1" ht="25.5" hidden="1" customHeight="1">
      <c r="A74" s="4"/>
      <c r="B74" s="9"/>
      <c r="R74" s="31"/>
    </row>
    <row r="75" spans="1:18" s="30" customFormat="1" ht="25.5" hidden="1" customHeight="1">
      <c r="A75" s="4"/>
      <c r="B75" s="6"/>
      <c r="R75" s="31"/>
    </row>
    <row r="76" spans="1:18" s="30" customFormat="1" ht="25.5" hidden="1" customHeight="1">
      <c r="A76" s="4"/>
      <c r="B76" s="9"/>
      <c r="R76" s="31"/>
    </row>
    <row r="77" spans="1:18" s="30" customFormat="1" ht="25.5" hidden="1" customHeight="1">
      <c r="A77" s="4"/>
      <c r="B77" s="9"/>
      <c r="R77" s="31"/>
    </row>
    <row r="78" spans="1:18" s="30" customFormat="1" ht="25.5" hidden="1" customHeight="1">
      <c r="A78" s="4"/>
      <c r="B78" s="9"/>
      <c r="R78" s="31"/>
    </row>
    <row r="79" spans="1:18" s="30" customFormat="1" ht="25.5" hidden="1" customHeight="1">
      <c r="A79" s="4"/>
      <c r="B79" s="9"/>
      <c r="R79" s="31"/>
    </row>
    <row r="80" spans="1:18" s="30" customFormat="1" ht="25.5" hidden="1" customHeight="1">
      <c r="A80" s="4"/>
      <c r="B80" s="9"/>
      <c r="R80" s="31"/>
    </row>
    <row r="81" spans="1:18" s="30" customFormat="1" ht="25.5" hidden="1" customHeight="1">
      <c r="A81" s="4"/>
      <c r="B81" s="9"/>
      <c r="R81" s="31"/>
    </row>
    <row r="82" spans="1:18" s="30" customFormat="1" ht="25.5" hidden="1" customHeight="1">
      <c r="A82" s="4"/>
      <c r="B82" s="9"/>
      <c r="R82" s="31"/>
    </row>
    <row r="83" spans="1:18" s="30" customFormat="1" ht="25.5" hidden="1" customHeight="1">
      <c r="A83" s="4"/>
      <c r="B83" s="6"/>
      <c r="R83" s="31"/>
    </row>
    <row r="84" spans="1:18" s="30" customFormat="1" ht="25.5" hidden="1" customHeight="1">
      <c r="A84" s="4"/>
      <c r="B84" s="9"/>
      <c r="R84" s="31"/>
    </row>
    <row r="85" spans="1:18" s="30" customFormat="1" ht="25.5" hidden="1" customHeight="1">
      <c r="A85" s="4"/>
      <c r="B85" s="9"/>
      <c r="R85" s="31"/>
    </row>
    <row r="86" spans="1:18" s="30" customFormat="1" ht="25.5" hidden="1" customHeight="1">
      <c r="A86" s="4"/>
      <c r="B86" s="6"/>
      <c r="R86" s="31"/>
    </row>
    <row r="87" spans="1:18" s="30" customFormat="1" ht="25.5" hidden="1" customHeight="1">
      <c r="A87" s="4"/>
      <c r="B87" s="9"/>
      <c r="R87" s="31"/>
    </row>
    <row r="88" spans="1:18" s="30" customFormat="1" ht="25.5" hidden="1" customHeight="1">
      <c r="A88" s="4"/>
      <c r="B88" s="9"/>
      <c r="R88" s="31"/>
    </row>
    <row r="89" spans="1:18" s="30" customFormat="1" ht="25.5" hidden="1" customHeight="1">
      <c r="A89" s="4"/>
      <c r="B89" s="9"/>
      <c r="R89" s="31"/>
    </row>
    <row r="90" spans="1:18" s="30" customFormat="1" ht="25.5" hidden="1" customHeight="1">
      <c r="A90" s="4"/>
      <c r="B90" s="9"/>
      <c r="R90" s="31"/>
    </row>
    <row r="91" spans="1:18" s="30" customFormat="1" ht="25.5" hidden="1" customHeight="1">
      <c r="A91" s="4"/>
      <c r="B91" s="9"/>
      <c r="R91" s="31"/>
    </row>
    <row r="92" spans="1:18" s="30" customFormat="1" ht="25.5" hidden="1" customHeight="1">
      <c r="A92" s="4"/>
      <c r="B92" s="6"/>
      <c r="R92" s="31"/>
    </row>
    <row r="93" spans="1:18" s="30" customFormat="1" ht="25.5" hidden="1" customHeight="1">
      <c r="A93" s="4"/>
      <c r="B93" s="9"/>
      <c r="R93" s="31"/>
    </row>
    <row r="94" spans="1:18" s="30" customFormat="1" ht="25.5" hidden="1" customHeight="1">
      <c r="A94" s="4"/>
      <c r="B94" s="9"/>
      <c r="R94" s="31"/>
    </row>
    <row r="95" spans="1:18" s="30" customFormat="1" ht="25.5" hidden="1" customHeight="1">
      <c r="A95" s="4"/>
      <c r="B95" s="9"/>
      <c r="R95" s="31"/>
    </row>
    <row r="96" spans="1:18" s="30" customFormat="1" ht="25.5" hidden="1" customHeight="1">
      <c r="A96" s="4"/>
      <c r="B96" s="6"/>
      <c r="R96" s="31"/>
    </row>
    <row r="97" spans="1:18" s="30" customFormat="1" ht="25.5" hidden="1" customHeight="1">
      <c r="A97" s="4"/>
      <c r="B97" s="9"/>
      <c r="R97" s="31"/>
    </row>
    <row r="98" spans="1:18" s="30" customFormat="1" ht="25.5" hidden="1" customHeight="1">
      <c r="A98" s="4"/>
      <c r="B98" s="9"/>
      <c r="R98" s="31"/>
    </row>
    <row r="99" spans="1:18" s="30" customFormat="1" ht="25.5" hidden="1" customHeight="1">
      <c r="A99" s="4"/>
      <c r="B99" s="9"/>
      <c r="R99" s="31"/>
    </row>
    <row r="100" spans="1:18" s="30" customFormat="1" ht="25.5" hidden="1" customHeight="1">
      <c r="A100" s="4"/>
      <c r="B100" s="9"/>
      <c r="R100" s="31"/>
    </row>
    <row r="101" spans="1:18" s="30" customFormat="1" ht="25.5" hidden="1" customHeight="1">
      <c r="A101" s="4"/>
      <c r="B101" s="9"/>
      <c r="R101" s="31"/>
    </row>
    <row r="102" spans="1:18" s="30" customFormat="1" ht="25.5" hidden="1" customHeight="1">
      <c r="A102" s="4"/>
      <c r="B102" s="9"/>
      <c r="R102" s="31"/>
    </row>
    <row r="103" spans="1:18" s="30" customFormat="1" ht="25.5" hidden="1" customHeight="1">
      <c r="A103" s="4"/>
      <c r="B103" s="9"/>
      <c r="R103" s="31"/>
    </row>
    <row r="104" spans="1:18" s="30" customFormat="1" ht="25.5" hidden="1" customHeight="1">
      <c r="A104" s="4"/>
      <c r="B104" s="9"/>
      <c r="R104" s="31"/>
    </row>
    <row r="105" spans="1:18" s="30" customFormat="1" ht="25.5" hidden="1" customHeight="1">
      <c r="A105" s="4"/>
      <c r="B105" s="9"/>
      <c r="R105" s="31"/>
    </row>
    <row r="106" spans="1:18" s="30" customFormat="1" ht="25.5" hidden="1" customHeight="1">
      <c r="A106" s="4"/>
      <c r="B106" s="6"/>
      <c r="R106" s="31"/>
    </row>
    <row r="107" spans="1:18" s="30" customFormat="1" ht="25.5" hidden="1" customHeight="1">
      <c r="A107" s="4"/>
      <c r="B107" s="6"/>
      <c r="R107" s="31"/>
    </row>
    <row r="108" spans="1:18" s="30" customFormat="1" ht="25.5" hidden="1" customHeight="1">
      <c r="A108" s="4"/>
      <c r="B108" s="9"/>
      <c r="R108" s="31"/>
    </row>
    <row r="109" spans="1:18" s="30" customFormat="1" ht="25.5" hidden="1" customHeight="1">
      <c r="A109" s="4"/>
      <c r="B109" s="9"/>
      <c r="R109" s="31"/>
    </row>
    <row r="110" spans="1:18" s="30" customFormat="1" ht="25.5" hidden="1" customHeight="1">
      <c r="A110" s="4"/>
      <c r="B110" s="9"/>
      <c r="R110" s="31"/>
    </row>
    <row r="111" spans="1:18" s="30" customFormat="1" ht="25.5" hidden="1" customHeight="1">
      <c r="A111" s="4"/>
      <c r="B111" s="9"/>
      <c r="R111" s="31"/>
    </row>
    <row r="112" spans="1:18" s="30" customFormat="1" ht="25.5" hidden="1" customHeight="1">
      <c r="A112" s="4"/>
      <c r="B112" s="9"/>
      <c r="R112" s="31"/>
    </row>
    <row r="113" spans="1:18" s="30" customFormat="1" ht="25.5" hidden="1" customHeight="1">
      <c r="A113" s="4"/>
      <c r="B113" s="9"/>
      <c r="R113" s="31"/>
    </row>
    <row r="114" spans="1:18" s="30" customFormat="1" ht="25.5" hidden="1" customHeight="1">
      <c r="A114" s="4"/>
      <c r="B114" s="9"/>
      <c r="R114" s="31"/>
    </row>
    <row r="115" spans="1:18" s="30" customFormat="1" ht="25.5" hidden="1" customHeight="1">
      <c r="A115" s="4"/>
      <c r="B115" s="9"/>
      <c r="R115" s="31"/>
    </row>
    <row r="116" spans="1:18" s="30" customFormat="1" ht="25.5" hidden="1" customHeight="1">
      <c r="A116" s="4"/>
      <c r="B116" s="9"/>
      <c r="R116" s="31"/>
    </row>
    <row r="117" spans="1:18" s="30" customFormat="1" ht="25.5" hidden="1" customHeight="1">
      <c r="A117" s="4"/>
      <c r="B117" s="6"/>
      <c r="R117" s="31"/>
    </row>
    <row r="118" spans="1:18" s="30" customFormat="1" ht="25.5" hidden="1" customHeight="1">
      <c r="A118" s="4"/>
      <c r="B118" s="9"/>
      <c r="R118" s="31"/>
    </row>
    <row r="119" spans="1:18" s="30" customFormat="1" ht="25.5" hidden="1" customHeight="1">
      <c r="A119" s="4"/>
      <c r="B119" s="9"/>
      <c r="R119" s="31"/>
    </row>
    <row r="120" spans="1:18" s="30" customFormat="1" ht="25.5" hidden="1" customHeight="1">
      <c r="A120" s="4"/>
      <c r="B120" s="9"/>
      <c r="R120" s="31"/>
    </row>
    <row r="121" spans="1:18" s="30" customFormat="1" ht="25.5" hidden="1" customHeight="1">
      <c r="A121" s="4"/>
      <c r="B121" s="9"/>
      <c r="R121" s="31"/>
    </row>
    <row r="122" spans="1:18" s="30" customFormat="1" ht="25.5" hidden="1" customHeight="1">
      <c r="A122" s="4"/>
      <c r="B122" s="9"/>
      <c r="R122" s="31"/>
    </row>
    <row r="123" spans="1:18" s="30" customFormat="1" ht="25.5" hidden="1" customHeight="1">
      <c r="A123" s="4"/>
      <c r="B123" s="9"/>
      <c r="R123" s="31"/>
    </row>
    <row r="124" spans="1:18" s="30" customFormat="1" ht="25.5" hidden="1" customHeight="1">
      <c r="A124" s="4"/>
      <c r="B124" s="9"/>
      <c r="R124" s="31"/>
    </row>
    <row r="125" spans="1:18" s="30" customFormat="1" ht="25.5" hidden="1" customHeight="1">
      <c r="A125" s="4"/>
      <c r="B125" s="9"/>
      <c r="R125" s="31"/>
    </row>
    <row r="126" spans="1:18" s="30" customFormat="1" ht="25.5" hidden="1" customHeight="1">
      <c r="A126" s="4"/>
      <c r="B126" s="9"/>
      <c r="R126" s="31"/>
    </row>
    <row r="127" spans="1:18" s="30" customFormat="1" ht="25.5" hidden="1" customHeight="1">
      <c r="A127" s="4"/>
      <c r="B127" s="6"/>
      <c r="R127" s="31"/>
    </row>
    <row r="128" spans="1:18" s="30" customFormat="1" ht="25.5" hidden="1" customHeight="1">
      <c r="A128" s="4"/>
      <c r="B128" s="9"/>
      <c r="R128" s="31"/>
    </row>
    <row r="129" spans="1:18" s="30" customFormat="1" ht="25.5" hidden="1" customHeight="1">
      <c r="A129" s="4"/>
      <c r="B129" s="9"/>
      <c r="R129" s="31"/>
    </row>
    <row r="130" spans="1:18" s="30" customFormat="1" ht="25.5" hidden="1" customHeight="1">
      <c r="A130" s="4"/>
      <c r="B130" s="9"/>
      <c r="R130" s="31"/>
    </row>
    <row r="131" spans="1:18" s="30" customFormat="1" ht="25.5" hidden="1" customHeight="1">
      <c r="A131" s="4"/>
      <c r="B131" s="9"/>
      <c r="R131" s="31"/>
    </row>
    <row r="132" spans="1:18" s="30" customFormat="1" ht="25.5" hidden="1" customHeight="1">
      <c r="A132" s="4"/>
      <c r="B132" s="9"/>
      <c r="R132" s="31"/>
    </row>
    <row r="133" spans="1:18" s="30" customFormat="1" ht="25.5" hidden="1" customHeight="1">
      <c r="A133" s="4"/>
      <c r="B133" s="9"/>
      <c r="R133" s="31"/>
    </row>
    <row r="134" spans="1:18" s="30" customFormat="1" ht="25.5" hidden="1" customHeight="1">
      <c r="A134" s="4"/>
      <c r="B134" s="9"/>
      <c r="R134" s="31"/>
    </row>
    <row r="135" spans="1:18" s="30" customFormat="1" ht="25.5" hidden="1" customHeight="1">
      <c r="A135" s="4"/>
      <c r="B135" s="9"/>
      <c r="R135" s="31"/>
    </row>
    <row r="136" spans="1:18" s="30" customFormat="1" ht="25.5" hidden="1" customHeight="1">
      <c r="A136" s="4"/>
      <c r="B136" s="9"/>
      <c r="R136" s="31"/>
    </row>
    <row r="137" spans="1:18" s="30" customFormat="1" ht="25.5" hidden="1" customHeight="1">
      <c r="A137" s="4"/>
      <c r="B137" s="6"/>
      <c r="R137" s="31"/>
    </row>
    <row r="138" spans="1:18" s="30" customFormat="1" ht="25.5" hidden="1" customHeight="1">
      <c r="A138" s="4"/>
      <c r="B138" s="9"/>
      <c r="R138" s="31"/>
    </row>
    <row r="139" spans="1:18" s="30" customFormat="1" ht="25.5" hidden="1" customHeight="1">
      <c r="A139" s="4"/>
      <c r="B139" s="9"/>
      <c r="R139" s="31"/>
    </row>
    <row r="140" spans="1:18" s="30" customFormat="1" ht="25.5" hidden="1" customHeight="1">
      <c r="A140" s="4"/>
      <c r="B140" s="9"/>
      <c r="R140" s="31"/>
    </row>
    <row r="141" spans="1:18" s="30" customFormat="1" ht="25.5" hidden="1" customHeight="1">
      <c r="A141" s="4"/>
      <c r="B141" s="9"/>
      <c r="R141" s="31"/>
    </row>
    <row r="142" spans="1:18" s="30" customFormat="1" ht="25.5" hidden="1" customHeight="1">
      <c r="A142" s="4"/>
      <c r="B142" s="9"/>
      <c r="R142" s="31"/>
    </row>
    <row r="143" spans="1:18" s="30" customFormat="1" ht="25.5" hidden="1" customHeight="1">
      <c r="A143" s="4"/>
      <c r="B143" s="9"/>
      <c r="R143" s="31"/>
    </row>
    <row r="144" spans="1:18" s="30" customFormat="1" ht="25.5" hidden="1" customHeight="1">
      <c r="A144" s="4"/>
      <c r="B144" s="9"/>
      <c r="R144" s="31"/>
    </row>
    <row r="145" spans="1:18" s="30" customFormat="1" ht="25.5" hidden="1" customHeight="1">
      <c r="A145" s="4"/>
      <c r="B145" s="9"/>
      <c r="R145" s="31"/>
    </row>
    <row r="146" spans="1:18" s="30" customFormat="1" ht="25.5" hidden="1" customHeight="1">
      <c r="A146" s="4"/>
      <c r="B146" s="9"/>
      <c r="R146" s="31"/>
    </row>
    <row r="147" spans="1:18" s="30" customFormat="1" ht="25.5" hidden="1" customHeight="1">
      <c r="A147" s="4"/>
      <c r="B147" s="6"/>
      <c r="R147" s="31"/>
    </row>
    <row r="148" spans="1:18" s="30" customFormat="1" ht="25.5" hidden="1" customHeight="1">
      <c r="A148" s="4"/>
      <c r="B148" s="9"/>
      <c r="R148" s="31"/>
    </row>
    <row r="149" spans="1:18" s="30" customFormat="1" ht="25.5" hidden="1" customHeight="1">
      <c r="A149" s="4"/>
      <c r="B149" s="9"/>
      <c r="R149" s="31"/>
    </row>
    <row r="150" spans="1:18" s="30" customFormat="1" ht="25.5" hidden="1" customHeight="1">
      <c r="A150" s="4"/>
      <c r="B150" s="9"/>
      <c r="R150" s="31"/>
    </row>
    <row r="151" spans="1:18" s="30" customFormat="1" ht="25.5" hidden="1" customHeight="1">
      <c r="A151" s="4"/>
      <c r="B151" s="9"/>
      <c r="R151" s="31"/>
    </row>
    <row r="152" spans="1:18" s="30" customFormat="1" ht="25.5" hidden="1" customHeight="1">
      <c r="A152" s="4"/>
      <c r="B152" s="9"/>
      <c r="R152" s="31"/>
    </row>
    <row r="153" spans="1:18" s="30" customFormat="1" ht="25.5" hidden="1" customHeight="1">
      <c r="A153" s="4"/>
      <c r="B153" s="9"/>
      <c r="R153" s="31"/>
    </row>
    <row r="154" spans="1:18" s="30" customFormat="1" ht="25.5" hidden="1" customHeight="1">
      <c r="A154" s="4"/>
      <c r="B154" s="9"/>
      <c r="R154" s="31"/>
    </row>
    <row r="155" spans="1:18" s="30" customFormat="1" ht="25.5" hidden="1" customHeight="1">
      <c r="A155" s="4"/>
      <c r="B155" s="9"/>
      <c r="R155" s="31"/>
    </row>
    <row r="156" spans="1:18" s="30" customFormat="1" ht="25.5" hidden="1" customHeight="1">
      <c r="A156" s="4"/>
      <c r="B156" s="9"/>
      <c r="R156" s="31"/>
    </row>
    <row r="157" spans="1:18" s="30" customFormat="1" ht="25.5" hidden="1" customHeight="1">
      <c r="A157" s="4"/>
      <c r="B157" s="6"/>
      <c r="R157" s="31"/>
    </row>
    <row r="158" spans="1:18" s="30" customFormat="1" ht="25.5" hidden="1" customHeight="1">
      <c r="A158" s="4"/>
      <c r="B158" s="9"/>
      <c r="R158" s="31"/>
    </row>
    <row r="159" spans="1:18" s="30" customFormat="1" ht="25.5" hidden="1" customHeight="1">
      <c r="A159" s="4"/>
      <c r="B159" s="9"/>
      <c r="R159" s="31"/>
    </row>
    <row r="160" spans="1:18" s="30" customFormat="1" ht="25.5" hidden="1" customHeight="1">
      <c r="A160" s="4"/>
      <c r="B160" s="9"/>
      <c r="R160" s="31"/>
    </row>
    <row r="161" spans="1:18" s="30" customFormat="1" ht="25.5" hidden="1" customHeight="1">
      <c r="A161" s="4"/>
      <c r="B161" s="9"/>
      <c r="R161" s="31"/>
    </row>
    <row r="162" spans="1:18" s="30" customFormat="1" ht="25.5" hidden="1" customHeight="1">
      <c r="A162" s="4"/>
      <c r="B162" s="9"/>
      <c r="R162" s="31"/>
    </row>
    <row r="163" spans="1:18" s="30" customFormat="1" ht="25.5" hidden="1" customHeight="1">
      <c r="A163" s="4"/>
      <c r="B163" s="9"/>
      <c r="R163" s="31"/>
    </row>
    <row r="164" spans="1:18" s="30" customFormat="1" ht="25.5" hidden="1" customHeight="1">
      <c r="A164" s="4"/>
      <c r="B164" s="9"/>
      <c r="R164" s="31"/>
    </row>
    <row r="165" spans="1:18" s="30" customFormat="1" ht="25.5" hidden="1" customHeight="1">
      <c r="A165" s="4"/>
      <c r="B165" s="6"/>
      <c r="R165" s="31"/>
    </row>
    <row r="166" spans="1:18" s="30" customFormat="1" ht="25.5" hidden="1" customHeight="1">
      <c r="A166" s="4"/>
      <c r="B166" s="9"/>
      <c r="R166" s="31"/>
    </row>
    <row r="167" spans="1:18" s="30" customFormat="1" ht="25.5" hidden="1" customHeight="1">
      <c r="A167" s="4"/>
      <c r="B167" s="9"/>
      <c r="R167" s="31"/>
    </row>
    <row r="168" spans="1:18" s="30" customFormat="1" ht="25.5" hidden="1" customHeight="1">
      <c r="A168" s="4"/>
      <c r="B168" s="9"/>
      <c r="R168" s="31"/>
    </row>
    <row r="169" spans="1:18" s="30" customFormat="1" ht="25.5" hidden="1" customHeight="1">
      <c r="A169" s="4"/>
      <c r="B169" s="9"/>
      <c r="R169" s="31"/>
    </row>
    <row r="170" spans="1:18" s="30" customFormat="1" ht="25.5" hidden="1" customHeight="1">
      <c r="A170" s="4"/>
      <c r="B170" s="9"/>
      <c r="R170" s="31"/>
    </row>
    <row r="171" spans="1:18" s="30" customFormat="1" ht="25.5" hidden="1" customHeight="1">
      <c r="A171" s="4"/>
      <c r="B171" s="9"/>
      <c r="R171" s="31"/>
    </row>
    <row r="172" spans="1:18" s="30" customFormat="1" ht="25.5" hidden="1" customHeight="1">
      <c r="A172" s="4"/>
      <c r="B172" s="9"/>
      <c r="R172" s="31"/>
    </row>
    <row r="173" spans="1:18" s="30" customFormat="1" ht="25.5" hidden="1" customHeight="1">
      <c r="A173" s="4"/>
      <c r="B173" s="9"/>
      <c r="R173" s="31"/>
    </row>
    <row r="174" spans="1:18" s="30" customFormat="1" ht="25.5" hidden="1" customHeight="1">
      <c r="A174" s="4"/>
      <c r="B174" s="9"/>
      <c r="R174" s="31"/>
    </row>
    <row r="175" spans="1:18" s="30" customFormat="1" ht="25.5" hidden="1" customHeight="1">
      <c r="A175" s="4"/>
      <c r="B175" s="6"/>
      <c r="R175" s="31"/>
    </row>
    <row r="176" spans="1:18" s="30" customFormat="1" ht="25.5" hidden="1" customHeight="1">
      <c r="A176" s="4"/>
      <c r="B176" s="9"/>
      <c r="R176" s="31"/>
    </row>
    <row r="177" spans="1:18" s="30" customFormat="1" ht="25.5" hidden="1" customHeight="1">
      <c r="A177" s="4"/>
      <c r="B177" s="9"/>
      <c r="R177" s="31"/>
    </row>
    <row r="178" spans="1:18" s="30" customFormat="1" ht="25.5" hidden="1" customHeight="1">
      <c r="A178" s="4"/>
      <c r="B178" s="9"/>
      <c r="R178" s="31"/>
    </row>
    <row r="179" spans="1:18" s="30" customFormat="1" ht="25.5" hidden="1" customHeight="1">
      <c r="A179" s="4"/>
      <c r="B179" s="9"/>
      <c r="R179" s="31"/>
    </row>
    <row r="180" spans="1:18" s="30" customFormat="1" ht="25.5" hidden="1" customHeight="1">
      <c r="A180" s="4"/>
      <c r="B180" s="9"/>
      <c r="R180" s="31"/>
    </row>
    <row r="181" spans="1:18" s="30" customFormat="1" ht="25.5" hidden="1" customHeight="1">
      <c r="A181" s="4"/>
      <c r="B181" s="6"/>
      <c r="R181" s="31"/>
    </row>
    <row r="182" spans="1:18" s="30" customFormat="1" ht="25.5" hidden="1" customHeight="1">
      <c r="A182" s="4"/>
      <c r="B182" s="9"/>
      <c r="R182" s="31"/>
    </row>
    <row r="183" spans="1:18" s="30" customFormat="1" ht="25.5" hidden="1" customHeight="1">
      <c r="A183" s="4"/>
      <c r="B183" s="9"/>
      <c r="R183" s="31"/>
    </row>
    <row r="184" spans="1:18" s="30" customFormat="1" ht="25.5" hidden="1" customHeight="1">
      <c r="A184" s="4"/>
      <c r="B184" s="9"/>
      <c r="R184" s="31"/>
    </row>
    <row r="185" spans="1:18" s="30" customFormat="1" ht="25.5" hidden="1" customHeight="1">
      <c r="A185" s="4"/>
      <c r="B185" s="9"/>
      <c r="R185" s="31"/>
    </row>
    <row r="186" spans="1:18" s="30" customFormat="1" ht="25.5" hidden="1" customHeight="1">
      <c r="A186" s="4"/>
      <c r="B186" s="9"/>
      <c r="R186" s="31"/>
    </row>
    <row r="187" spans="1:18" s="30" customFormat="1" ht="25.5" hidden="1" customHeight="1">
      <c r="A187" s="4"/>
      <c r="B187" s="9"/>
      <c r="R187" s="31"/>
    </row>
    <row r="188" spans="1:18" s="30" customFormat="1" ht="25.5" hidden="1" customHeight="1">
      <c r="A188" s="4"/>
      <c r="B188" s="9"/>
      <c r="R188" s="31"/>
    </row>
    <row r="189" spans="1:18" s="30" customFormat="1" ht="25.5" hidden="1" customHeight="1">
      <c r="A189" s="4"/>
      <c r="B189" s="6"/>
      <c r="R189" s="31"/>
    </row>
    <row r="190" spans="1:18" s="30" customFormat="1" ht="25.5" hidden="1" customHeight="1">
      <c r="A190" s="4"/>
      <c r="B190" s="9"/>
      <c r="R190" s="31"/>
    </row>
    <row r="191" spans="1:18" s="30" customFormat="1" ht="25.5" hidden="1" customHeight="1">
      <c r="A191" s="4"/>
      <c r="B191" s="9"/>
      <c r="R191" s="31"/>
    </row>
    <row r="192" spans="1:18" s="30" customFormat="1" ht="25.5" hidden="1" customHeight="1">
      <c r="A192" s="4"/>
      <c r="B192" s="9"/>
      <c r="R192" s="31"/>
    </row>
    <row r="193" spans="1:18" s="30" customFormat="1" ht="25.5" hidden="1" customHeight="1">
      <c r="A193" s="4"/>
      <c r="B193" s="9"/>
      <c r="R193" s="31"/>
    </row>
    <row r="194" spans="1:18" s="30" customFormat="1" ht="25.5" hidden="1" customHeight="1">
      <c r="A194" s="4"/>
      <c r="B194" s="9"/>
      <c r="R194" s="31"/>
    </row>
    <row r="195" spans="1:18" s="30" customFormat="1" ht="25.5" hidden="1" customHeight="1">
      <c r="A195" s="4"/>
      <c r="B195" s="9"/>
      <c r="R195" s="31"/>
    </row>
    <row r="196" spans="1:18" s="30" customFormat="1" ht="25.5" hidden="1" customHeight="1">
      <c r="A196" s="4"/>
      <c r="B196" s="9"/>
      <c r="R196" s="31"/>
    </row>
    <row r="197" spans="1:18" s="30" customFormat="1" ht="25.5" hidden="1" customHeight="1">
      <c r="A197" s="4"/>
      <c r="B197" s="9"/>
      <c r="R197" s="31"/>
    </row>
    <row r="198" spans="1:18" s="30" customFormat="1" ht="25.5" hidden="1" customHeight="1">
      <c r="A198" s="4"/>
      <c r="B198" s="9"/>
      <c r="R198" s="31"/>
    </row>
    <row r="199" spans="1:18" s="30" customFormat="1" ht="25.5" hidden="1" customHeight="1">
      <c r="A199" s="4"/>
      <c r="B199" s="9"/>
      <c r="R199" s="31"/>
    </row>
    <row r="200" spans="1:18" s="30" customFormat="1" ht="25.5" hidden="1" customHeight="1">
      <c r="A200" s="4"/>
      <c r="B200" s="6"/>
      <c r="R200" s="31"/>
    </row>
    <row r="201" spans="1:18" s="30" customFormat="1" ht="25.5" hidden="1" customHeight="1">
      <c r="A201" s="4"/>
      <c r="B201" s="9"/>
      <c r="R201" s="31"/>
    </row>
    <row r="202" spans="1:18" s="30" customFormat="1" ht="25.5" hidden="1" customHeight="1">
      <c r="A202" s="4"/>
      <c r="B202" s="9"/>
      <c r="R202" s="31"/>
    </row>
    <row r="203" spans="1:18" s="30" customFormat="1" ht="25.5" hidden="1" customHeight="1">
      <c r="A203" s="4"/>
      <c r="B203" s="9"/>
      <c r="R203" s="31"/>
    </row>
    <row r="204" spans="1:18" s="30" customFormat="1" ht="25.5" hidden="1" customHeight="1">
      <c r="A204" s="4"/>
      <c r="B204" s="9"/>
      <c r="R204" s="31"/>
    </row>
    <row r="205" spans="1:18" s="30" customFormat="1" ht="25.5" hidden="1" customHeight="1">
      <c r="A205" s="4"/>
      <c r="B205" s="9"/>
      <c r="R205" s="31"/>
    </row>
    <row r="206" spans="1:18" s="30" customFormat="1" ht="25.5" hidden="1" customHeight="1">
      <c r="A206" s="4"/>
      <c r="B206" s="6"/>
      <c r="R206" s="31"/>
    </row>
    <row r="207" spans="1:18" s="30" customFormat="1" ht="25.5" hidden="1" customHeight="1">
      <c r="A207" s="4"/>
      <c r="B207" s="9"/>
      <c r="R207" s="31"/>
    </row>
    <row r="208" spans="1:18" s="30" customFormat="1" ht="25.5" hidden="1" customHeight="1">
      <c r="A208" s="4"/>
      <c r="B208" s="9"/>
      <c r="R208" s="31"/>
    </row>
    <row r="209" spans="1:18" s="30" customFormat="1" ht="25.5" hidden="1" customHeight="1">
      <c r="A209" s="4"/>
      <c r="B209" s="9"/>
      <c r="R209" s="31"/>
    </row>
    <row r="210" spans="1:18" s="30" customFormat="1" ht="25.5" hidden="1" customHeight="1">
      <c r="A210" s="4"/>
      <c r="B210" s="9"/>
      <c r="R210" s="31"/>
    </row>
    <row r="211" spans="1:18" s="30" customFormat="1" ht="25.5" hidden="1" customHeight="1">
      <c r="A211" s="4"/>
      <c r="B211" s="9"/>
      <c r="R211" s="31"/>
    </row>
    <row r="212" spans="1:18" s="30" customFormat="1" ht="25.5" hidden="1" customHeight="1">
      <c r="A212" s="4"/>
      <c r="B212" s="9"/>
      <c r="R212" s="31"/>
    </row>
    <row r="213" spans="1:18" s="30" customFormat="1" ht="25.5" hidden="1" customHeight="1">
      <c r="A213" s="4"/>
      <c r="B213" s="9"/>
      <c r="R213" s="31"/>
    </row>
    <row r="214" spans="1:18" s="30" customFormat="1" ht="25.5" hidden="1" customHeight="1">
      <c r="A214" s="4"/>
      <c r="B214" s="6"/>
      <c r="R214" s="31"/>
    </row>
    <row r="215" spans="1:18" s="30" customFormat="1" ht="25.5" hidden="1" customHeight="1">
      <c r="A215" s="4"/>
      <c r="B215" s="9"/>
      <c r="R215" s="31"/>
    </row>
    <row r="216" spans="1:18" s="30" customFormat="1" ht="25.5" hidden="1" customHeight="1">
      <c r="A216" s="4"/>
      <c r="B216" s="9"/>
      <c r="R216" s="31"/>
    </row>
    <row r="217" spans="1:18" s="30" customFormat="1" ht="25.5" hidden="1" customHeight="1">
      <c r="A217" s="4"/>
      <c r="B217" s="9"/>
      <c r="R217" s="31"/>
    </row>
    <row r="218" spans="1:18" s="30" customFormat="1" ht="25.5" hidden="1" customHeight="1">
      <c r="A218" s="4"/>
      <c r="B218" s="9"/>
      <c r="R218" s="31"/>
    </row>
    <row r="219" spans="1:18" s="30" customFormat="1" ht="25.5" hidden="1" customHeight="1">
      <c r="A219" s="4"/>
      <c r="B219" s="9"/>
      <c r="R219" s="31"/>
    </row>
    <row r="220" spans="1:18" s="30" customFormat="1" ht="25.5" hidden="1" customHeight="1">
      <c r="A220" s="4"/>
      <c r="B220" s="9"/>
      <c r="R220" s="31"/>
    </row>
    <row r="221" spans="1:18" s="30" customFormat="1" ht="25.5" hidden="1" customHeight="1">
      <c r="A221" s="4"/>
      <c r="B221" s="9"/>
      <c r="R221" s="31"/>
    </row>
    <row r="222" spans="1:18" s="30" customFormat="1" ht="25.5" hidden="1" customHeight="1">
      <c r="A222" s="4"/>
      <c r="B222" s="9"/>
      <c r="R222" s="31"/>
    </row>
    <row r="223" spans="1:18" s="30" customFormat="1" ht="25.5" hidden="1" customHeight="1">
      <c r="A223" s="4"/>
      <c r="B223" s="6"/>
      <c r="R223" s="31"/>
    </row>
    <row r="224" spans="1:18" s="30" customFormat="1" ht="25.5" hidden="1" customHeight="1">
      <c r="A224" s="4"/>
      <c r="B224" s="9"/>
      <c r="R224" s="31"/>
    </row>
    <row r="225" spans="1:18" s="30" customFormat="1" ht="25.5" hidden="1" customHeight="1">
      <c r="A225" s="4"/>
      <c r="B225" s="9"/>
      <c r="R225" s="31"/>
    </row>
    <row r="226" spans="1:18" s="30" customFormat="1" ht="25.5" hidden="1" customHeight="1">
      <c r="A226" s="4"/>
      <c r="B226" s="6"/>
      <c r="R226" s="31"/>
    </row>
    <row r="227" spans="1:18" s="30" customFormat="1" ht="25.5" hidden="1" customHeight="1">
      <c r="A227" s="4"/>
      <c r="B227" s="9"/>
      <c r="R227" s="31"/>
    </row>
    <row r="228" spans="1:18" s="30" customFormat="1" ht="25.5" hidden="1" customHeight="1">
      <c r="A228" s="4"/>
      <c r="B228" s="9"/>
      <c r="R228" s="31"/>
    </row>
    <row r="229" spans="1:18" s="30" customFormat="1" ht="25.5" hidden="1" customHeight="1">
      <c r="A229" s="4"/>
      <c r="B229" s="9"/>
      <c r="R229" s="31"/>
    </row>
    <row r="230" spans="1:18" s="30" customFormat="1" ht="25.5" hidden="1" customHeight="1">
      <c r="A230" s="4"/>
      <c r="B230" s="9"/>
      <c r="R230" s="31"/>
    </row>
    <row r="231" spans="1:18" s="30" customFormat="1" ht="25.5" hidden="1" customHeight="1">
      <c r="A231" s="4"/>
      <c r="B231" s="9"/>
      <c r="R231" s="31"/>
    </row>
    <row r="232" spans="1:18" s="30" customFormat="1" ht="25.5" hidden="1" customHeight="1">
      <c r="A232" s="4"/>
      <c r="B232" s="9"/>
      <c r="R232" s="31"/>
    </row>
    <row r="233" spans="1:18" s="30" customFormat="1" ht="25.5" hidden="1" customHeight="1">
      <c r="A233" s="4"/>
      <c r="B233" s="6"/>
      <c r="R233" s="31"/>
    </row>
    <row r="234" spans="1:18" s="30" customFormat="1" ht="25.5" hidden="1" customHeight="1">
      <c r="A234" s="4"/>
      <c r="B234" s="9"/>
      <c r="R234" s="31"/>
    </row>
    <row r="235" spans="1:18" s="30" customFormat="1" ht="25.5" hidden="1" customHeight="1">
      <c r="A235" s="4"/>
      <c r="B235" s="9"/>
      <c r="R235" s="31"/>
    </row>
    <row r="236" spans="1:18" s="30" customFormat="1" ht="25.5" hidden="1" customHeight="1">
      <c r="A236" s="4"/>
      <c r="B236" s="9"/>
      <c r="R236" s="31"/>
    </row>
    <row r="237" spans="1:18" s="30" customFormat="1" ht="25.5" hidden="1" customHeight="1">
      <c r="A237" s="4"/>
      <c r="B237" s="6"/>
      <c r="R237" s="31"/>
    </row>
    <row r="238" spans="1:18" s="30" customFormat="1" ht="25.5" hidden="1" customHeight="1">
      <c r="A238" s="4"/>
      <c r="B238" s="6"/>
      <c r="R238" s="31"/>
    </row>
    <row r="239" spans="1:18" s="30" customFormat="1" ht="25.5" hidden="1" customHeight="1">
      <c r="A239" s="4"/>
      <c r="B239" s="9"/>
      <c r="R239" s="31"/>
    </row>
    <row r="240" spans="1:18" s="30" customFormat="1" ht="25.5" hidden="1" customHeight="1">
      <c r="A240" s="4"/>
      <c r="B240" s="9"/>
      <c r="R240" s="31"/>
    </row>
    <row r="241" spans="1:18" s="30" customFormat="1" ht="25.5" hidden="1" customHeight="1">
      <c r="A241" s="4"/>
      <c r="B241" s="9"/>
      <c r="R241" s="31"/>
    </row>
    <row r="242" spans="1:18" s="30" customFormat="1" ht="25.5" hidden="1" customHeight="1">
      <c r="A242" s="4"/>
      <c r="B242" s="9"/>
      <c r="R242" s="31"/>
    </row>
    <row r="243" spans="1:18" s="30" customFormat="1" ht="25.5" hidden="1" customHeight="1">
      <c r="A243" s="4"/>
      <c r="B243" s="9"/>
      <c r="R243" s="31"/>
    </row>
    <row r="244" spans="1:18" s="30" customFormat="1" ht="25.5" hidden="1" customHeight="1">
      <c r="A244" s="4"/>
      <c r="B244" s="9"/>
      <c r="R244" s="31"/>
    </row>
    <row r="245" spans="1:18" s="30" customFormat="1" ht="25.5" hidden="1" customHeight="1">
      <c r="A245" s="4"/>
      <c r="B245" s="6"/>
      <c r="R245" s="31"/>
    </row>
    <row r="246" spans="1:18" s="30" customFormat="1" ht="25.5" hidden="1" customHeight="1">
      <c r="A246" s="4"/>
      <c r="B246" s="9"/>
      <c r="R246" s="31"/>
    </row>
    <row r="247" spans="1:18" s="30" customFormat="1" ht="25.5" hidden="1" customHeight="1">
      <c r="A247" s="4"/>
      <c r="B247" s="9"/>
      <c r="R247" s="31"/>
    </row>
    <row r="248" spans="1:18" s="30" customFormat="1" ht="25.5" hidden="1" customHeight="1">
      <c r="A248" s="4"/>
      <c r="B248" s="9"/>
      <c r="R248" s="31"/>
    </row>
    <row r="249" spans="1:18" s="30" customFormat="1" ht="25.5" hidden="1" customHeight="1">
      <c r="A249" s="4"/>
      <c r="B249" s="9"/>
      <c r="R249" s="31"/>
    </row>
    <row r="250" spans="1:18" s="30" customFormat="1" ht="25.5" hidden="1" customHeight="1">
      <c r="A250" s="4"/>
      <c r="B250" s="6"/>
      <c r="R250" s="31"/>
    </row>
    <row r="251" spans="1:18" s="30" customFormat="1" ht="25.5" hidden="1" customHeight="1">
      <c r="A251" s="4"/>
      <c r="B251" s="9"/>
      <c r="R251" s="31"/>
    </row>
    <row r="252" spans="1:18" s="30" customFormat="1" ht="25.5" hidden="1" customHeight="1">
      <c r="A252" s="4"/>
      <c r="B252" s="9"/>
      <c r="R252" s="31"/>
    </row>
    <row r="253" spans="1:18" s="30" customFormat="1" ht="25.5" hidden="1" customHeight="1">
      <c r="A253" s="4"/>
      <c r="B253" s="6"/>
      <c r="R253" s="31"/>
    </row>
    <row r="254" spans="1:18" s="30" customFormat="1" ht="25.5" hidden="1" customHeight="1">
      <c r="A254" s="4"/>
      <c r="B254" s="9"/>
      <c r="R254" s="31"/>
    </row>
    <row r="255" spans="1:18" s="30" customFormat="1" ht="25.5" hidden="1" customHeight="1">
      <c r="A255" s="4"/>
      <c r="B255" s="9"/>
      <c r="R255" s="31"/>
    </row>
    <row r="256" spans="1:18" s="30" customFormat="1" ht="25.5" hidden="1" customHeight="1">
      <c r="A256" s="4"/>
      <c r="B256" s="9"/>
      <c r="R256" s="31"/>
    </row>
    <row r="257" spans="1:18" s="30" customFormat="1" ht="25.5" hidden="1" customHeight="1">
      <c r="A257" s="4"/>
      <c r="B257" s="9"/>
      <c r="R257" s="31"/>
    </row>
    <row r="258" spans="1:18" s="30" customFormat="1" ht="25.5" hidden="1" customHeight="1">
      <c r="A258" s="4"/>
      <c r="B258" s="9"/>
      <c r="R258" s="31"/>
    </row>
    <row r="259" spans="1:18" s="30" customFormat="1" ht="25.5" hidden="1" customHeight="1">
      <c r="A259" s="4"/>
      <c r="B259" s="9"/>
      <c r="R259" s="31"/>
    </row>
    <row r="260" spans="1:18" s="30" customFormat="1" ht="25.5" hidden="1" customHeight="1">
      <c r="A260" s="4"/>
      <c r="B260" s="6"/>
      <c r="R260" s="31"/>
    </row>
    <row r="261" spans="1:18" s="30" customFormat="1" ht="25.5" hidden="1" customHeight="1">
      <c r="A261" s="4"/>
      <c r="B261" s="9"/>
      <c r="R261" s="31"/>
    </row>
    <row r="262" spans="1:18" s="30" customFormat="1" ht="25.5" hidden="1" customHeight="1">
      <c r="A262" s="4"/>
      <c r="B262" s="6"/>
      <c r="R262" s="31"/>
    </row>
    <row r="263" spans="1:18" s="30" customFormat="1" ht="25.5" hidden="1" customHeight="1">
      <c r="A263" s="4"/>
      <c r="B263" s="9"/>
      <c r="R263" s="31"/>
    </row>
    <row r="264" spans="1:18" s="30" customFormat="1" ht="25.5" hidden="1" customHeight="1">
      <c r="A264" s="4"/>
      <c r="B264" s="9"/>
      <c r="R264" s="31"/>
    </row>
    <row r="265" spans="1:18" s="30" customFormat="1" ht="25.5" hidden="1" customHeight="1">
      <c r="A265" s="4"/>
      <c r="B265" s="9"/>
      <c r="R265" s="31"/>
    </row>
    <row r="266" spans="1:18" s="30" customFormat="1" ht="25.5" hidden="1" customHeight="1">
      <c r="A266" s="4"/>
      <c r="B266" s="9"/>
      <c r="R266" s="31"/>
    </row>
    <row r="267" spans="1:18" s="30" customFormat="1" ht="25.5" hidden="1" customHeight="1">
      <c r="A267" s="4"/>
      <c r="B267" s="9"/>
      <c r="R267" s="31"/>
    </row>
    <row r="268" spans="1:18" s="30" customFormat="1" ht="25.5" hidden="1" customHeight="1">
      <c r="A268" s="4"/>
      <c r="B268" s="9"/>
      <c r="R268" s="31"/>
    </row>
    <row r="269" spans="1:18" s="30" customFormat="1" ht="25.5" hidden="1" customHeight="1">
      <c r="A269" s="4"/>
      <c r="B269" s="9"/>
      <c r="R269" s="31"/>
    </row>
    <row r="270" spans="1:18" s="30" customFormat="1" ht="25.5" hidden="1" customHeight="1">
      <c r="A270" s="4"/>
      <c r="B270" s="9"/>
      <c r="R270" s="31"/>
    </row>
    <row r="271" spans="1:18" s="30" customFormat="1" ht="25.5" hidden="1" customHeight="1">
      <c r="A271" s="4"/>
      <c r="B271" s="6"/>
      <c r="R271" s="31"/>
    </row>
    <row r="272" spans="1:18" s="30" customFormat="1" ht="25.5" hidden="1" customHeight="1">
      <c r="A272" s="4"/>
      <c r="B272" s="9"/>
      <c r="R272" s="31"/>
    </row>
    <row r="273" spans="1:18" s="30" customFormat="1" ht="25.5" hidden="1" customHeight="1">
      <c r="A273" s="4"/>
      <c r="B273" s="9"/>
      <c r="R273" s="31"/>
    </row>
    <row r="274" spans="1:18" s="30" customFormat="1" ht="25.5" hidden="1" customHeight="1">
      <c r="A274" s="4"/>
      <c r="B274" s="9"/>
      <c r="R274" s="31"/>
    </row>
    <row r="275" spans="1:18" s="30" customFormat="1" ht="25.5" hidden="1" customHeight="1">
      <c r="A275" s="4"/>
      <c r="B275" s="9"/>
      <c r="R275" s="31"/>
    </row>
    <row r="276" spans="1:18" s="30" customFormat="1" ht="25.5" hidden="1" customHeight="1">
      <c r="A276" s="4"/>
      <c r="B276" s="9"/>
      <c r="R276" s="31"/>
    </row>
    <row r="277" spans="1:18" s="30" customFormat="1" ht="25.5" hidden="1" customHeight="1">
      <c r="A277" s="4"/>
      <c r="B277" s="9"/>
      <c r="R277" s="31"/>
    </row>
    <row r="278" spans="1:18" s="30" customFormat="1" ht="25.5" hidden="1" customHeight="1">
      <c r="A278" s="4"/>
      <c r="B278" s="9"/>
      <c r="R278" s="31"/>
    </row>
    <row r="279" spans="1:18" s="30" customFormat="1" ht="25.5" hidden="1" customHeight="1">
      <c r="A279" s="4"/>
      <c r="B279" s="9"/>
      <c r="R279" s="31"/>
    </row>
    <row r="280" spans="1:18" s="30" customFormat="1" ht="25.5" hidden="1" customHeight="1">
      <c r="A280" s="4"/>
      <c r="B280" s="9"/>
      <c r="R280" s="31"/>
    </row>
    <row r="281" spans="1:18" s="30" customFormat="1" ht="25.5" hidden="1" customHeight="1">
      <c r="A281" s="4"/>
      <c r="B281" s="6"/>
      <c r="R281" s="31"/>
    </row>
    <row r="282" spans="1:18" s="30" customFormat="1" ht="25.5" hidden="1" customHeight="1">
      <c r="A282" s="4"/>
      <c r="B282" s="9"/>
      <c r="R282" s="31"/>
    </row>
    <row r="283" spans="1:18" s="30" customFormat="1" ht="25.5" hidden="1" customHeight="1">
      <c r="A283" s="4"/>
      <c r="B283" s="9"/>
      <c r="R283" s="31"/>
    </row>
    <row r="284" spans="1:18" s="30" customFormat="1" ht="25.5" hidden="1" customHeight="1">
      <c r="A284" s="4"/>
      <c r="B284" s="9"/>
      <c r="R284" s="31"/>
    </row>
    <row r="285" spans="1:18" s="30" customFormat="1" ht="25.5" hidden="1" customHeight="1">
      <c r="A285" s="4"/>
      <c r="B285" s="9"/>
      <c r="R285" s="31"/>
    </row>
    <row r="286" spans="1:18" s="30" customFormat="1" ht="25.5" hidden="1" customHeight="1">
      <c r="A286" s="4"/>
      <c r="B286" s="6"/>
      <c r="R286" s="31"/>
    </row>
    <row r="287" spans="1:18" s="30" customFormat="1" ht="25.5" hidden="1" customHeight="1">
      <c r="A287" s="4"/>
      <c r="B287" s="9"/>
      <c r="R287" s="31"/>
    </row>
    <row r="288" spans="1:18" s="30" customFormat="1" ht="25.5" hidden="1" customHeight="1">
      <c r="A288" s="4"/>
      <c r="B288" s="9"/>
      <c r="R288" s="31"/>
    </row>
    <row r="289" spans="1:18" s="30" customFormat="1" ht="25.5" hidden="1" customHeight="1">
      <c r="A289" s="4"/>
      <c r="B289" s="9"/>
      <c r="R289" s="31"/>
    </row>
    <row r="290" spans="1:18" s="30" customFormat="1" ht="25.5" hidden="1" customHeight="1">
      <c r="A290" s="4"/>
      <c r="B290" s="9"/>
      <c r="R290" s="31"/>
    </row>
    <row r="291" spans="1:18" s="30" customFormat="1" ht="25.5" hidden="1" customHeight="1">
      <c r="A291" s="4"/>
      <c r="B291" s="9"/>
      <c r="R291" s="31"/>
    </row>
    <row r="292" spans="1:18" s="30" customFormat="1" ht="25.5" hidden="1" customHeight="1">
      <c r="A292" s="4"/>
      <c r="B292" s="9"/>
      <c r="R292" s="31"/>
    </row>
    <row r="293" spans="1:18" s="30" customFormat="1" ht="25.5" hidden="1" customHeight="1">
      <c r="A293" s="4"/>
      <c r="B293" s="9"/>
      <c r="R293" s="31"/>
    </row>
    <row r="294" spans="1:18" s="30" customFormat="1" ht="25.5" hidden="1" customHeight="1">
      <c r="A294" s="4"/>
      <c r="B294" s="9"/>
      <c r="R294" s="31"/>
    </row>
    <row r="295" spans="1:18" s="30" customFormat="1" ht="25.5" hidden="1" customHeight="1">
      <c r="A295" s="4"/>
      <c r="B295" s="9"/>
      <c r="R295" s="31"/>
    </row>
    <row r="296" spans="1:18" s="30" customFormat="1" ht="25.5" hidden="1" customHeight="1">
      <c r="A296" s="4"/>
      <c r="B296" s="6"/>
      <c r="R296" s="31"/>
    </row>
    <row r="297" spans="1:18" s="30" customFormat="1" ht="25.5" hidden="1" customHeight="1">
      <c r="A297" s="4"/>
      <c r="B297" s="6"/>
      <c r="R297" s="31"/>
    </row>
    <row r="298" spans="1:18" s="30" customFormat="1" ht="25.5" hidden="1" customHeight="1">
      <c r="A298" s="4"/>
      <c r="B298" s="9"/>
      <c r="R298" s="31"/>
    </row>
    <row r="299" spans="1:18" s="30" customFormat="1" ht="25.5" hidden="1" customHeight="1">
      <c r="A299" s="4"/>
      <c r="B299" s="9"/>
      <c r="R299" s="31"/>
    </row>
    <row r="300" spans="1:18" s="30" customFormat="1" ht="25.5" hidden="1" customHeight="1">
      <c r="A300" s="4"/>
      <c r="B300" s="9"/>
      <c r="R300" s="31"/>
    </row>
    <row r="301" spans="1:18" s="30" customFormat="1" ht="25.5" hidden="1" customHeight="1">
      <c r="A301" s="4"/>
      <c r="B301" s="9"/>
      <c r="R301" s="31"/>
    </row>
    <row r="302" spans="1:18" s="30" customFormat="1" ht="25.5" hidden="1" customHeight="1">
      <c r="A302" s="4"/>
      <c r="B302" s="9"/>
      <c r="R302" s="31"/>
    </row>
    <row r="303" spans="1:18" s="30" customFormat="1" ht="25.5" hidden="1" customHeight="1">
      <c r="A303" s="4"/>
      <c r="B303" s="9"/>
      <c r="R303" s="31"/>
    </row>
    <row r="304" spans="1:18" s="30" customFormat="1" ht="25.5" hidden="1" customHeight="1">
      <c r="A304" s="4"/>
      <c r="B304" s="9"/>
      <c r="R304" s="31"/>
    </row>
    <row r="305" spans="1:18" s="30" customFormat="1" ht="25.5" hidden="1" customHeight="1">
      <c r="A305" s="4"/>
      <c r="B305" s="9"/>
      <c r="R305" s="31"/>
    </row>
    <row r="306" spans="1:18" s="30" customFormat="1" ht="25.5" hidden="1" customHeight="1">
      <c r="A306" s="4"/>
      <c r="B306" s="6"/>
      <c r="R306" s="31"/>
    </row>
    <row r="307" spans="1:18" s="30" customFormat="1" ht="25.5" hidden="1" customHeight="1">
      <c r="A307" s="4"/>
      <c r="B307" s="9"/>
      <c r="R307" s="31"/>
    </row>
    <row r="308" spans="1:18" s="30" customFormat="1" ht="25.5" hidden="1" customHeight="1">
      <c r="A308" s="4"/>
      <c r="B308" s="9"/>
      <c r="R308" s="31"/>
    </row>
    <row r="309" spans="1:18" s="30" customFormat="1" ht="25.5" hidden="1" customHeight="1">
      <c r="A309" s="4"/>
      <c r="B309" s="9"/>
      <c r="R309" s="31"/>
    </row>
    <row r="310" spans="1:18" s="30" customFormat="1" ht="25.5" hidden="1" customHeight="1">
      <c r="A310" s="4"/>
      <c r="B310" s="9"/>
      <c r="R310" s="31"/>
    </row>
    <row r="311" spans="1:18" s="30" customFormat="1" ht="25.5" hidden="1" customHeight="1">
      <c r="A311" s="4"/>
      <c r="B311" s="9"/>
      <c r="R311" s="31"/>
    </row>
    <row r="312" spans="1:18" s="30" customFormat="1" ht="25.5" hidden="1" customHeight="1">
      <c r="A312" s="4"/>
      <c r="B312" s="9"/>
      <c r="R312" s="31"/>
    </row>
    <row r="313" spans="1:18" s="30" customFormat="1" ht="25.5" hidden="1" customHeight="1">
      <c r="A313" s="4"/>
      <c r="B313" s="9"/>
      <c r="R313" s="31"/>
    </row>
    <row r="314" spans="1:18" s="30" customFormat="1" ht="25.5" hidden="1" customHeight="1">
      <c r="A314" s="4"/>
      <c r="B314" s="9"/>
      <c r="R314" s="31"/>
    </row>
    <row r="315" spans="1:18" s="30" customFormat="1" ht="25.5" hidden="1" customHeight="1">
      <c r="A315" s="4"/>
      <c r="B315" s="6"/>
      <c r="R315" s="31"/>
    </row>
    <row r="316" spans="1:18" s="30" customFormat="1" ht="25.5" hidden="1" customHeight="1">
      <c r="A316" s="4"/>
      <c r="B316" s="9"/>
      <c r="R316" s="31"/>
    </row>
    <row r="317" spans="1:18" s="30" customFormat="1" ht="25.5" hidden="1" customHeight="1">
      <c r="A317" s="4"/>
      <c r="B317" s="9"/>
      <c r="R317" s="31"/>
    </row>
    <row r="318" spans="1:18" s="30" customFormat="1" ht="25.5" hidden="1" customHeight="1">
      <c r="A318" s="4"/>
      <c r="B318" s="6"/>
      <c r="R318" s="31"/>
    </row>
    <row r="319" spans="1:18" s="30" customFormat="1" ht="25.5" hidden="1" customHeight="1">
      <c r="A319" s="4"/>
      <c r="B319" s="6"/>
      <c r="R319" s="31"/>
    </row>
    <row r="320" spans="1:18" s="30" customFormat="1" ht="25.5" hidden="1" customHeight="1">
      <c r="A320" s="4"/>
      <c r="B320" s="9"/>
      <c r="R320" s="31"/>
    </row>
    <row r="321" spans="1:18" s="30" customFormat="1" ht="25.5" hidden="1" customHeight="1">
      <c r="A321" s="4"/>
      <c r="B321" s="9"/>
      <c r="R321" s="31"/>
    </row>
    <row r="322" spans="1:18" s="30" customFormat="1" ht="25.5" hidden="1" customHeight="1">
      <c r="A322" s="4"/>
      <c r="B322" s="9"/>
      <c r="R322" s="31"/>
    </row>
    <row r="323" spans="1:18" s="30" customFormat="1" ht="25.5" hidden="1" customHeight="1">
      <c r="A323" s="4"/>
      <c r="B323" s="9"/>
      <c r="R323" s="31"/>
    </row>
    <row r="324" spans="1:18" s="30" customFormat="1" ht="25.5" hidden="1" customHeight="1">
      <c r="A324" s="4"/>
      <c r="B324" s="9"/>
      <c r="R324" s="31"/>
    </row>
    <row r="325" spans="1:18" s="30" customFormat="1" ht="25.5" hidden="1" customHeight="1">
      <c r="A325" s="4"/>
      <c r="B325" s="9"/>
      <c r="R325" s="31"/>
    </row>
    <row r="326" spans="1:18" s="30" customFormat="1" ht="25.5" hidden="1" customHeight="1">
      <c r="A326" s="4"/>
      <c r="B326" s="9"/>
      <c r="R326" s="31"/>
    </row>
    <row r="327" spans="1:18" s="30" customFormat="1" ht="25.5" hidden="1" customHeight="1">
      <c r="A327" s="4"/>
      <c r="B327" s="9"/>
      <c r="R327" s="31"/>
    </row>
    <row r="328" spans="1:18" s="30" customFormat="1" ht="25.5" hidden="1" customHeight="1">
      <c r="A328" s="4"/>
      <c r="B328" s="9"/>
      <c r="R328" s="31"/>
    </row>
    <row r="329" spans="1:18" s="30" customFormat="1" ht="25.5" hidden="1" customHeight="1">
      <c r="A329" s="4"/>
      <c r="B329" s="9"/>
      <c r="R329" s="31"/>
    </row>
    <row r="330" spans="1:18" s="30" customFormat="1" ht="25.5" hidden="1" customHeight="1">
      <c r="A330" s="4"/>
      <c r="B330" s="9"/>
      <c r="R330" s="31"/>
    </row>
    <row r="331" spans="1:18" s="30" customFormat="1" ht="25.5" hidden="1" customHeight="1">
      <c r="A331" s="4"/>
      <c r="B331" s="9"/>
      <c r="R331" s="31"/>
    </row>
    <row r="332" spans="1:18" s="30" customFormat="1" ht="25.5" hidden="1" customHeight="1">
      <c r="A332" s="4"/>
      <c r="B332" s="6"/>
      <c r="R332" s="31"/>
    </row>
    <row r="333" spans="1:18" s="30" customFormat="1" ht="25.5" hidden="1" customHeight="1">
      <c r="A333" s="4"/>
      <c r="B333" s="9"/>
      <c r="R333" s="31"/>
    </row>
    <row r="334" spans="1:18" s="30" customFormat="1" ht="25.5" hidden="1" customHeight="1">
      <c r="A334" s="4"/>
      <c r="B334" s="9"/>
      <c r="R334" s="31"/>
    </row>
    <row r="335" spans="1:18" s="30" customFormat="1" ht="25.5" hidden="1" customHeight="1">
      <c r="A335" s="4"/>
      <c r="B335" s="9"/>
      <c r="R335" s="31"/>
    </row>
    <row r="336" spans="1:18" s="30" customFormat="1" ht="25.5" hidden="1" customHeight="1">
      <c r="A336" s="4"/>
      <c r="B336" s="9"/>
      <c r="R336" s="31"/>
    </row>
    <row r="337" spans="1:18" s="30" customFormat="1" ht="25.5" hidden="1" customHeight="1">
      <c r="A337" s="4"/>
      <c r="B337" s="9"/>
      <c r="R337" s="31"/>
    </row>
    <row r="338" spans="1:18" s="30" customFormat="1" ht="25.5" hidden="1" customHeight="1">
      <c r="A338" s="4"/>
      <c r="B338" s="9"/>
      <c r="R338" s="31"/>
    </row>
    <row r="339" spans="1:18" s="30" customFormat="1" ht="25.5" hidden="1" customHeight="1">
      <c r="A339" s="4"/>
      <c r="B339" s="6"/>
      <c r="R339" s="31"/>
    </row>
    <row r="340" spans="1:18" s="30" customFormat="1" ht="25.5" hidden="1" customHeight="1">
      <c r="A340" s="4"/>
      <c r="B340" s="9"/>
      <c r="R340" s="31"/>
    </row>
    <row r="341" spans="1:18" s="30" customFormat="1" ht="25.5" hidden="1" customHeight="1">
      <c r="A341" s="4"/>
      <c r="B341" s="9"/>
      <c r="R341" s="31"/>
    </row>
    <row r="342" spans="1:18" s="30" customFormat="1" ht="25.5" hidden="1" customHeight="1">
      <c r="A342" s="4"/>
      <c r="B342" s="9"/>
      <c r="R342" s="31"/>
    </row>
    <row r="343" spans="1:18" s="30" customFormat="1" ht="25.5" hidden="1" customHeight="1">
      <c r="A343" s="4"/>
      <c r="B343" s="9"/>
      <c r="R343" s="31"/>
    </row>
    <row r="344" spans="1:18" s="30" customFormat="1" ht="25.5" hidden="1" customHeight="1">
      <c r="A344" s="4"/>
      <c r="B344" s="9"/>
      <c r="R344" s="31"/>
    </row>
    <row r="345" spans="1:18" s="30" customFormat="1" ht="25.5" hidden="1" customHeight="1">
      <c r="A345" s="4"/>
      <c r="B345" s="9"/>
      <c r="R345" s="31"/>
    </row>
    <row r="346" spans="1:18" s="30" customFormat="1" ht="25.5" hidden="1" customHeight="1">
      <c r="A346" s="4"/>
      <c r="B346" s="9"/>
      <c r="R346" s="31"/>
    </row>
    <row r="347" spans="1:18" s="30" customFormat="1" ht="25.5" hidden="1" customHeight="1">
      <c r="A347" s="4"/>
      <c r="B347" s="9"/>
      <c r="R347" s="31"/>
    </row>
    <row r="348" spans="1:18" s="30" customFormat="1" ht="25.5" hidden="1" customHeight="1">
      <c r="A348" s="4"/>
      <c r="B348" s="9"/>
      <c r="R348" s="31"/>
    </row>
    <row r="349" spans="1:18" s="30" customFormat="1" ht="25.5" hidden="1" customHeight="1">
      <c r="A349" s="4"/>
      <c r="B349" s="6"/>
      <c r="R349" s="31"/>
    </row>
    <row r="350" spans="1:18" s="30" customFormat="1" ht="25.5" hidden="1" customHeight="1">
      <c r="A350" s="4"/>
      <c r="B350" s="9"/>
      <c r="R350" s="31"/>
    </row>
    <row r="351" spans="1:18" s="30" customFormat="1" ht="25.5" hidden="1" customHeight="1">
      <c r="A351" s="4"/>
      <c r="B351" s="9"/>
      <c r="R351" s="31"/>
    </row>
    <row r="352" spans="1:18" s="30" customFormat="1" ht="25.5" hidden="1" customHeight="1">
      <c r="A352" s="4"/>
      <c r="B352" s="9"/>
      <c r="R352" s="31"/>
    </row>
    <row r="353" spans="1:18" s="30" customFormat="1" ht="25.5" hidden="1" customHeight="1">
      <c r="A353" s="4"/>
      <c r="B353" s="9"/>
      <c r="R353" s="31"/>
    </row>
    <row r="354" spans="1:18" s="30" customFormat="1" ht="25.5" hidden="1" customHeight="1">
      <c r="A354" s="4"/>
      <c r="B354" s="9"/>
      <c r="R354" s="31"/>
    </row>
    <row r="355" spans="1:18" s="30" customFormat="1" ht="25.5" hidden="1" customHeight="1">
      <c r="A355" s="4"/>
      <c r="B355" s="9"/>
      <c r="R355" s="31"/>
    </row>
    <row r="356" spans="1:18" s="30" customFormat="1" ht="25.5" hidden="1" customHeight="1">
      <c r="A356" s="4"/>
      <c r="B356" s="9"/>
      <c r="R356" s="31"/>
    </row>
    <row r="357" spans="1:18" s="30" customFormat="1" ht="25.5" hidden="1" customHeight="1">
      <c r="A357" s="4"/>
      <c r="B357" s="9"/>
      <c r="R357" s="31"/>
    </row>
    <row r="358" spans="1:18" s="30" customFormat="1" ht="25.5" hidden="1" customHeight="1">
      <c r="A358" s="4"/>
      <c r="B358" s="9"/>
      <c r="R358" s="31"/>
    </row>
    <row r="359" spans="1:18" s="30" customFormat="1" ht="25.5" hidden="1" customHeight="1">
      <c r="A359" s="4"/>
      <c r="B359" s="6"/>
      <c r="R359" s="31"/>
    </row>
    <row r="360" spans="1:18" s="30" customFormat="1" ht="25.5" hidden="1" customHeight="1">
      <c r="A360" s="4"/>
      <c r="B360" s="9"/>
      <c r="R360" s="31"/>
    </row>
    <row r="361" spans="1:18" s="30" customFormat="1" ht="25.5" hidden="1" customHeight="1">
      <c r="A361" s="4"/>
      <c r="B361" s="9"/>
      <c r="R361" s="31"/>
    </row>
    <row r="362" spans="1:18" s="30" customFormat="1" ht="25.5" hidden="1" customHeight="1">
      <c r="A362" s="4"/>
      <c r="B362" s="6"/>
      <c r="R362" s="31"/>
    </row>
    <row r="363" spans="1:18" s="30" customFormat="1" ht="25.5" hidden="1" customHeight="1">
      <c r="A363" s="4"/>
      <c r="B363" s="9"/>
      <c r="R363" s="31"/>
    </row>
    <row r="364" spans="1:18" s="30" customFormat="1" ht="25.5" hidden="1" customHeight="1">
      <c r="A364" s="4"/>
      <c r="B364" s="9"/>
      <c r="R364" s="31"/>
    </row>
    <row r="365" spans="1:18" s="30" customFormat="1" ht="25.5" hidden="1" customHeight="1">
      <c r="A365" s="4"/>
      <c r="B365" s="9"/>
      <c r="R365" s="31"/>
    </row>
    <row r="366" spans="1:18" s="30" customFormat="1" ht="25.5" hidden="1" customHeight="1">
      <c r="A366" s="4"/>
      <c r="B366" s="6"/>
      <c r="R366" s="31"/>
    </row>
    <row r="367" spans="1:18" s="30" customFormat="1" ht="25.5" hidden="1" customHeight="1">
      <c r="A367" s="4"/>
      <c r="B367" s="6"/>
      <c r="R367" s="31"/>
    </row>
    <row r="368" spans="1:18" s="30" customFormat="1" ht="25.5" hidden="1" customHeight="1">
      <c r="A368" s="4"/>
      <c r="B368" s="9"/>
      <c r="R368" s="31"/>
    </row>
    <row r="369" spans="1:18" s="30" customFormat="1" ht="25.5" hidden="1" customHeight="1">
      <c r="A369" s="4"/>
      <c r="B369" s="9"/>
      <c r="R369" s="31"/>
    </row>
    <row r="370" spans="1:18" s="30" customFormat="1" ht="25.5" hidden="1" customHeight="1">
      <c r="A370" s="4"/>
      <c r="B370" s="9"/>
      <c r="R370" s="31"/>
    </row>
    <row r="371" spans="1:18" s="30" customFormat="1" ht="25.5" hidden="1" customHeight="1">
      <c r="A371" s="4"/>
      <c r="B371" s="9"/>
      <c r="R371" s="31"/>
    </row>
    <row r="372" spans="1:18" s="30" customFormat="1" ht="25.5" hidden="1" customHeight="1">
      <c r="A372" s="4"/>
      <c r="B372" s="9"/>
      <c r="R372" s="31"/>
    </row>
    <row r="373" spans="1:18" s="30" customFormat="1" ht="25.5" hidden="1" customHeight="1">
      <c r="A373" s="4"/>
      <c r="B373" s="9"/>
      <c r="R373" s="31"/>
    </row>
    <row r="374" spans="1:18" s="30" customFormat="1" ht="25.5" hidden="1" customHeight="1">
      <c r="A374" s="4"/>
      <c r="B374" s="6"/>
      <c r="R374" s="31"/>
    </row>
    <row r="375" spans="1:18" s="30" customFormat="1" ht="25.5" hidden="1" customHeight="1">
      <c r="A375" s="4"/>
      <c r="B375" s="9"/>
      <c r="R375" s="31"/>
    </row>
    <row r="376" spans="1:18" s="30" customFormat="1" ht="25.5" hidden="1" customHeight="1">
      <c r="A376" s="4"/>
      <c r="B376" s="9"/>
      <c r="R376" s="31"/>
    </row>
    <row r="377" spans="1:18" s="30" customFormat="1" ht="25.5" hidden="1" customHeight="1">
      <c r="A377" s="4"/>
      <c r="B377" s="9"/>
      <c r="R377" s="31"/>
    </row>
    <row r="378" spans="1:18" s="30" customFormat="1" ht="25.5" hidden="1" customHeight="1">
      <c r="A378" s="4"/>
      <c r="B378" s="9"/>
      <c r="R378" s="31"/>
    </row>
    <row r="379" spans="1:18" s="30" customFormat="1" ht="25.5" hidden="1" customHeight="1">
      <c r="A379" s="4"/>
      <c r="B379" s="9"/>
      <c r="R379" s="31"/>
    </row>
    <row r="380" spans="1:18" s="30" customFormat="1" ht="25.5" hidden="1" customHeight="1">
      <c r="A380" s="4"/>
      <c r="B380" s="6"/>
      <c r="R380" s="31"/>
    </row>
    <row r="381" spans="1:18" s="30" customFormat="1" ht="25.5" hidden="1" customHeight="1">
      <c r="A381" s="4"/>
      <c r="B381" s="9"/>
      <c r="R381" s="31"/>
    </row>
    <row r="382" spans="1:18" s="30" customFormat="1" ht="25.5" hidden="1" customHeight="1">
      <c r="A382" s="4"/>
      <c r="B382" s="9"/>
      <c r="R382" s="31"/>
    </row>
    <row r="383" spans="1:18" s="30" customFormat="1" ht="25.5" hidden="1" customHeight="1">
      <c r="A383" s="4"/>
      <c r="B383" s="9"/>
      <c r="R383" s="31"/>
    </row>
    <row r="384" spans="1:18" s="30" customFormat="1" ht="25.5" hidden="1" customHeight="1">
      <c r="A384" s="4"/>
      <c r="B384" s="6"/>
      <c r="R384" s="31"/>
    </row>
    <row r="385" spans="1:18" s="30" customFormat="1" ht="25.5" hidden="1" customHeight="1">
      <c r="A385" s="4"/>
      <c r="B385" s="6"/>
      <c r="R385" s="31"/>
    </row>
    <row r="386" spans="1:18" s="30" customFormat="1" ht="25.5" hidden="1" customHeight="1">
      <c r="A386" s="4"/>
      <c r="B386" s="9"/>
      <c r="R386" s="31"/>
    </row>
    <row r="387" spans="1:18" s="30" customFormat="1" ht="25.5" hidden="1" customHeight="1">
      <c r="A387" s="4"/>
      <c r="B387" s="9"/>
      <c r="R387" s="31"/>
    </row>
    <row r="388" spans="1:18" s="30" customFormat="1" ht="25.5" hidden="1" customHeight="1">
      <c r="A388" s="4"/>
      <c r="B388" s="9"/>
      <c r="R388" s="31"/>
    </row>
    <row r="389" spans="1:18" s="30" customFormat="1" ht="25.5" hidden="1" customHeight="1">
      <c r="A389" s="4"/>
      <c r="B389" s="9"/>
      <c r="R389" s="31"/>
    </row>
    <row r="390" spans="1:18" s="30" customFormat="1" ht="25.5" hidden="1" customHeight="1">
      <c r="A390" s="4"/>
      <c r="B390" s="9"/>
      <c r="R390" s="31"/>
    </row>
    <row r="391" spans="1:18" s="30" customFormat="1" ht="25.5" hidden="1" customHeight="1">
      <c r="A391" s="4"/>
      <c r="B391" s="9"/>
      <c r="R391" s="31"/>
    </row>
    <row r="392" spans="1:18" s="30" customFormat="1" ht="25.5" hidden="1" customHeight="1">
      <c r="A392" s="4"/>
      <c r="B392" s="9"/>
      <c r="R392" s="31"/>
    </row>
    <row r="393" spans="1:18" s="30" customFormat="1" ht="25.5" hidden="1" customHeight="1">
      <c r="A393" s="4"/>
      <c r="B393" s="9"/>
      <c r="R393" s="31"/>
    </row>
    <row r="394" spans="1:18" s="30" customFormat="1" ht="25.5" hidden="1" customHeight="1">
      <c r="A394" s="4"/>
      <c r="B394" s="6"/>
      <c r="R394" s="31"/>
    </row>
    <row r="395" spans="1:18" s="30" customFormat="1" ht="25.5" hidden="1" customHeight="1">
      <c r="A395" s="4"/>
      <c r="B395" s="9"/>
      <c r="R395" s="31"/>
    </row>
    <row r="396" spans="1:18" s="30" customFormat="1" ht="25.5" hidden="1" customHeight="1">
      <c r="A396" s="4"/>
      <c r="B396" s="9"/>
      <c r="R396" s="31"/>
    </row>
    <row r="397" spans="1:18" s="30" customFormat="1" ht="25.5" hidden="1" customHeight="1">
      <c r="A397" s="4"/>
      <c r="B397" s="9"/>
      <c r="R397" s="31"/>
    </row>
    <row r="398" spans="1:18" s="30" customFormat="1" ht="25.5" hidden="1" customHeight="1">
      <c r="A398" s="4"/>
      <c r="B398" s="9"/>
      <c r="R398" s="31"/>
    </row>
    <row r="399" spans="1:18" s="30" customFormat="1" ht="25.5" hidden="1" customHeight="1">
      <c r="A399" s="4"/>
      <c r="B399" s="9"/>
      <c r="R399" s="31"/>
    </row>
    <row r="400" spans="1:18" s="30" customFormat="1" ht="25.5" hidden="1" customHeight="1">
      <c r="A400" s="4"/>
      <c r="B400" s="9"/>
      <c r="R400" s="31"/>
    </row>
    <row r="401" spans="1:18" s="30" customFormat="1" ht="25.5" hidden="1" customHeight="1">
      <c r="A401" s="4"/>
      <c r="B401" s="9"/>
      <c r="R401" s="31"/>
    </row>
    <row r="402" spans="1:18" s="30" customFormat="1" ht="25.5" hidden="1" customHeight="1">
      <c r="A402" s="4"/>
      <c r="B402" s="9"/>
      <c r="R402" s="31"/>
    </row>
    <row r="403" spans="1:18" s="30" customFormat="1" ht="25.5" hidden="1" customHeight="1">
      <c r="A403" s="4"/>
      <c r="B403" s="6"/>
      <c r="R403" s="31"/>
    </row>
    <row r="404" spans="1:18" s="30" customFormat="1" ht="25.5" hidden="1" customHeight="1">
      <c r="A404" s="4"/>
      <c r="B404" s="9"/>
      <c r="R404" s="31"/>
    </row>
    <row r="405" spans="1:18" s="30" customFormat="1" ht="25.5" hidden="1" customHeight="1">
      <c r="A405" s="4"/>
      <c r="B405" s="9"/>
      <c r="R405" s="31"/>
    </row>
    <row r="406" spans="1:18" s="30" customFormat="1" ht="25.5" hidden="1" customHeight="1">
      <c r="A406" s="4"/>
      <c r="B406" s="6"/>
      <c r="R406" s="31"/>
    </row>
    <row r="407" spans="1:18" s="30" customFormat="1" ht="25.5" hidden="1" customHeight="1">
      <c r="A407" s="4"/>
      <c r="B407" s="9"/>
      <c r="R407" s="31"/>
    </row>
    <row r="408" spans="1:18" s="30" customFormat="1" ht="25.5" hidden="1" customHeight="1">
      <c r="A408" s="4"/>
      <c r="B408" s="9"/>
      <c r="R408" s="31"/>
    </row>
    <row r="409" spans="1:18" s="30" customFormat="1" ht="25.5" hidden="1" customHeight="1">
      <c r="A409" s="4"/>
      <c r="B409" s="6"/>
      <c r="R409" s="31"/>
    </row>
    <row r="410" spans="1:18" s="30" customFormat="1" ht="25.5" hidden="1" customHeight="1">
      <c r="A410" s="4"/>
      <c r="B410" s="9"/>
      <c r="R410" s="31"/>
    </row>
    <row r="411" spans="1:18" s="30" customFormat="1" ht="25.5" hidden="1" customHeight="1">
      <c r="A411" s="4"/>
      <c r="B411" s="9"/>
      <c r="R411" s="31"/>
    </row>
    <row r="412" spans="1:18" s="30" customFormat="1" ht="25.5" hidden="1" customHeight="1">
      <c r="A412" s="4"/>
      <c r="B412" s="6"/>
      <c r="R412" s="31"/>
    </row>
    <row r="413" spans="1:18" s="30" customFormat="1" ht="25.5" hidden="1" customHeight="1">
      <c r="A413" s="4"/>
      <c r="B413" s="9"/>
      <c r="R413" s="31"/>
    </row>
    <row r="414" spans="1:18" s="30" customFormat="1" ht="25.5" hidden="1" customHeight="1">
      <c r="A414" s="4"/>
      <c r="B414" s="9"/>
      <c r="R414" s="31"/>
    </row>
    <row r="415" spans="1:18" s="30" customFormat="1" ht="25.5" hidden="1" customHeight="1">
      <c r="A415" s="4"/>
      <c r="B415" s="6"/>
      <c r="R415" s="31"/>
    </row>
    <row r="416" spans="1:18" s="30" customFormat="1" ht="25.5" hidden="1" customHeight="1">
      <c r="A416" s="4"/>
      <c r="B416" s="9"/>
      <c r="R416" s="31"/>
    </row>
  </sheetData>
  <mergeCells count="4">
    <mergeCell ref="C1:Q1"/>
    <mergeCell ref="B1:B2"/>
    <mergeCell ref="A1:A2"/>
    <mergeCell ref="R1:R2"/>
  </mergeCells>
  <pageMargins left="1.1811023622047245" right="0.39370078740157483" top="0.78740157480314965" bottom="0.59055118110236227" header="0.31496062992125984" footer="0.31496062992125984"/>
  <pageSetup scale="60" orientation="landscape" r:id="rId1"/>
  <headerFooter>
    <oddHeader>&amp;L&amp;"-,Negrita"&amp;18Presupuesto de Egresos por Clasificación Administrativa 2011
&amp;14Nombre de la Entidad: &amp;16&amp;F, Jalisco</oddHead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sheetPr codeName="Hoja8">
    <tabColor theme="7" tint="-0.249977111117893"/>
  </sheetPr>
  <dimension ref="A1:D4"/>
  <sheetViews>
    <sheetView workbookViewId="0">
      <pane ySplit="1" topLeftCell="A2" activePane="bottomLeft" state="frozen"/>
      <selection pane="bottomLeft" sqref="A1:XFD1048576"/>
    </sheetView>
  </sheetViews>
  <sheetFormatPr baseColWidth="10" defaultColWidth="0" defaultRowHeight="15" customHeight="1" zeroHeight="1"/>
  <cols>
    <col min="1" max="1" width="5.140625" style="5" customWidth="1"/>
    <col min="2" max="2" width="55" style="7" customWidth="1"/>
    <col min="3" max="3" width="99.85546875" style="3" customWidth="1"/>
    <col min="4" max="4" width="0.140625" style="3" customWidth="1"/>
    <col min="5" max="16384" width="11.42578125" style="3" hidden="1"/>
  </cols>
  <sheetData>
    <row r="1" spans="1:3" s="2" customFormat="1" ht="30" customHeight="1">
      <c r="A1" s="162" t="s">
        <v>1177</v>
      </c>
      <c r="B1" s="163" t="s">
        <v>616</v>
      </c>
      <c r="C1" s="163" t="s">
        <v>677</v>
      </c>
    </row>
    <row r="2" spans="1:3" ht="60" customHeight="1">
      <c r="A2" s="4">
        <v>1</v>
      </c>
      <c r="B2" s="9" t="s">
        <v>1182</v>
      </c>
      <c r="C2" s="17"/>
    </row>
    <row r="3" spans="1:3" ht="60" customHeight="1">
      <c r="A3" s="4">
        <v>2</v>
      </c>
      <c r="B3" s="9" t="s">
        <v>1183</v>
      </c>
      <c r="C3" s="17"/>
    </row>
    <row r="4" spans="1:3" ht="60" customHeight="1">
      <c r="A4" s="5">
        <v>3</v>
      </c>
      <c r="B4" s="7" t="s">
        <v>1184</v>
      </c>
      <c r="C4" s="17"/>
    </row>
  </sheetData>
  <sheetProtection password="CC49" sheet="1" objects="1" scenarios="1"/>
  <pageMargins left="1.1023622047244095" right="0.31496062992125984" top="0.74803149606299213" bottom="0.74803149606299213" header="0.31496062992125984" footer="0.31496062992125984"/>
  <pageSetup paperSize="5" orientation="landscape" r:id="rId1"/>
  <headerFooter>
    <oddFooter>&amp;CPágina &amp;P de &amp;N&amp;RFecha &amp;D</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Ficha Informativa</vt:lpstr>
      <vt:lpstr>Est. Ing.</vt:lpstr>
      <vt:lpstr>Est. Egr.</vt:lpstr>
      <vt:lpstr>SH</vt:lpstr>
      <vt:lpstr>I-TI</vt:lpstr>
      <vt:lpstr>E-OG</vt:lpstr>
      <vt:lpstr>P </vt:lpstr>
      <vt:lpstr>E-UA</vt:lpstr>
      <vt:lpstr>TI</vt:lpstr>
      <vt:lpstr>RT</vt:lpstr>
      <vt:lpstr>F</vt:lpstr>
      <vt:lpstr>OG</vt:lpstr>
      <vt:lpstr>TG</vt:lpstr>
      <vt:lpstr>OR</vt:lpstr>
      <vt:lpstr>Hoja1</vt:lpstr>
      <vt:lpstr>'E-OG'!Área_de_impresión</vt:lpstr>
      <vt:lpstr>'P '!Área_de_impresión</vt:lpstr>
      <vt:lpstr>'E-OG'!Títulos_a_imprimir</vt:lpstr>
      <vt:lpstr>'E-UA'!Títulos_a_imprimir</vt:lpstr>
      <vt:lpstr>'F'!Títulos_a_imprimir</vt:lpstr>
      <vt:lpstr>'I-TI'!Títulos_a_imprimir</vt:lpstr>
      <vt:lpstr>OG!Títulos_a_imprimir</vt:lpstr>
      <vt:lpstr>OR!Títulos_a_imprimir</vt:lpstr>
      <vt:lpstr>'P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Tesoreria</cp:lastModifiedBy>
  <cp:lastPrinted>2015-11-11T16:28:34Z</cp:lastPrinted>
  <dcterms:created xsi:type="dcterms:W3CDTF">2010-07-29T18:26:06Z</dcterms:created>
  <dcterms:modified xsi:type="dcterms:W3CDTF">2015-11-11T16:28:57Z</dcterms:modified>
</cp:coreProperties>
</file>